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elnjak\Downloads\"/>
    </mc:Choice>
  </mc:AlternateContent>
  <xr:revisionPtr revIDLastSave="0" documentId="8_{73A2996F-352E-483B-8261-D6C10D48317A}" xr6:coauthVersionLast="47" xr6:coauthVersionMax="47" xr10:uidLastSave="{00000000-0000-0000-0000-000000000000}"/>
  <bookViews>
    <workbookView xWindow="2595" yWindow="2805" windowWidth="21600" windowHeight="11295" tabRatio="797" activeTab="6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 - Tablica 6." sheetId="13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3">'R -Tablica 3.'!$3:$4</definedName>
    <definedName name="_xlnm.Print_Area" localSheetId="1">'P i R -Tablica 1.'!$A$1:$G$206</definedName>
    <definedName name="_xlnm.Print_Area" localSheetId="2">'P i R -Tablica 2.'!$A$1:$G$44</definedName>
    <definedName name="_xlnm.Print_Area" localSheetId="3">'R -Tablica 3.'!$A$1:$G$38</definedName>
    <definedName name="_xlnm.Print_Area" localSheetId="5">'Rač fin-Tablica 5.'!$A$1:$G$25</definedName>
    <definedName name="_xlnm.Print_Area" localSheetId="0">'Sažetak 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3" l="1"/>
  <c r="E39" i="3" l="1"/>
  <c r="D39" i="3"/>
  <c r="C39" i="3"/>
  <c r="B39" i="3"/>
  <c r="E19" i="3"/>
  <c r="D19" i="3"/>
  <c r="C19" i="3"/>
  <c r="B19" i="3"/>
  <c r="E71" i="1" l="1"/>
  <c r="B71" i="1"/>
  <c r="B190" i="1"/>
  <c r="F38" i="1"/>
  <c r="B6" i="8"/>
  <c r="C6" i="8"/>
  <c r="D6" i="8"/>
  <c r="E6" i="8"/>
  <c r="F7" i="8"/>
  <c r="G7" i="8"/>
  <c r="D32" i="4"/>
  <c r="D9" i="3"/>
  <c r="B22" i="12"/>
  <c r="B36" i="12"/>
  <c r="F6" i="8" l="1"/>
  <c r="G6" i="8"/>
  <c r="C3" i="8"/>
  <c r="D3" i="8"/>
  <c r="E3" i="8"/>
  <c r="B3" i="8"/>
  <c r="C5" i="2"/>
  <c r="D5" i="2"/>
  <c r="E5" i="2"/>
  <c r="B5" i="2"/>
  <c r="C3" i="4"/>
  <c r="D3" i="4"/>
  <c r="C4" i="3"/>
  <c r="D4" i="3"/>
  <c r="E4" i="3"/>
  <c r="B4" i="3"/>
  <c r="E9" i="1"/>
  <c r="D9" i="1"/>
  <c r="C9" i="1"/>
  <c r="B9" i="1"/>
  <c r="G21" i="8"/>
  <c r="F21" i="8"/>
  <c r="G20" i="8"/>
  <c r="F20" i="8"/>
  <c r="G18" i="8"/>
  <c r="F18" i="8"/>
  <c r="G11" i="8"/>
  <c r="F11" i="8"/>
  <c r="G9" i="8"/>
  <c r="F9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2" i="3"/>
  <c r="F42" i="3"/>
  <c r="G40" i="3"/>
  <c r="F40" i="3"/>
  <c r="G38" i="3"/>
  <c r="F38" i="3"/>
  <c r="G36" i="3"/>
  <c r="F36" i="3"/>
  <c r="G35" i="3"/>
  <c r="F35" i="3"/>
  <c r="G33" i="3"/>
  <c r="F33" i="3"/>
  <c r="G32" i="3"/>
  <c r="F32" i="3"/>
  <c r="G30" i="3"/>
  <c r="F30" i="3"/>
  <c r="G28" i="3"/>
  <c r="F28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204" i="1"/>
  <c r="F204" i="1"/>
  <c r="G202" i="1"/>
  <c r="F202" i="1"/>
  <c r="G198" i="1"/>
  <c r="F198" i="1"/>
  <c r="G196" i="1"/>
  <c r="F196" i="1"/>
  <c r="G194" i="1"/>
  <c r="F194" i="1"/>
  <c r="G193" i="1"/>
  <c r="F193" i="1"/>
  <c r="G191" i="1"/>
  <c r="F191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1" i="1"/>
  <c r="F181" i="1"/>
  <c r="G180" i="1"/>
  <c r="F180" i="1"/>
  <c r="G179" i="1"/>
  <c r="F179" i="1"/>
  <c r="G175" i="1"/>
  <c r="F175" i="1"/>
  <c r="G174" i="1"/>
  <c r="F174" i="1"/>
  <c r="G168" i="1"/>
  <c r="F168" i="1"/>
  <c r="G166" i="1"/>
  <c r="F166" i="1"/>
  <c r="G165" i="1"/>
  <c r="F165" i="1"/>
  <c r="G161" i="1"/>
  <c r="F161" i="1"/>
  <c r="G160" i="1"/>
  <c r="F160" i="1"/>
  <c r="G156" i="1"/>
  <c r="F156" i="1"/>
  <c r="G152" i="1"/>
  <c r="F152" i="1"/>
  <c r="G151" i="1"/>
  <c r="F151" i="1"/>
  <c r="G150" i="1"/>
  <c r="F150" i="1"/>
  <c r="G149" i="1"/>
  <c r="F149" i="1"/>
  <c r="G147" i="1"/>
  <c r="F147" i="1"/>
  <c r="G146" i="1"/>
  <c r="F146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F104" i="1"/>
  <c r="G102" i="1"/>
  <c r="F102" i="1"/>
  <c r="G101" i="1"/>
  <c r="F101" i="1"/>
  <c r="G100" i="1"/>
  <c r="F100" i="1"/>
  <c r="G99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G57" i="1"/>
  <c r="F57" i="1"/>
  <c r="G56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G37" i="1"/>
  <c r="F37" i="1"/>
  <c r="G33" i="1"/>
  <c r="F33" i="1"/>
  <c r="G32" i="1"/>
  <c r="F32" i="1"/>
  <c r="G31" i="1"/>
  <c r="F31" i="1"/>
  <c r="G30" i="1"/>
  <c r="F30" i="1"/>
  <c r="G28" i="1"/>
  <c r="F28" i="1"/>
  <c r="G27" i="1"/>
  <c r="F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C96" i="1" l="1"/>
  <c r="D96" i="1"/>
  <c r="C8" i="8"/>
  <c r="D8" i="8"/>
  <c r="E8" i="8"/>
  <c r="C10" i="8"/>
  <c r="D10" i="8"/>
  <c r="E10" i="8"/>
  <c r="C17" i="8"/>
  <c r="D17" i="8"/>
  <c r="E17" i="8"/>
  <c r="C19" i="8"/>
  <c r="D19" i="8"/>
  <c r="E19" i="8"/>
  <c r="B19" i="8"/>
  <c r="B17" i="8"/>
  <c r="B10" i="8"/>
  <c r="B8" i="8"/>
  <c r="C18" i="2"/>
  <c r="D18" i="2"/>
  <c r="E18" i="2"/>
  <c r="C20" i="2"/>
  <c r="D20" i="2"/>
  <c r="E20" i="2"/>
  <c r="B20" i="2"/>
  <c r="B18" i="2"/>
  <c r="C9" i="2"/>
  <c r="D9" i="2"/>
  <c r="E9" i="2"/>
  <c r="C11" i="2"/>
  <c r="D11" i="2"/>
  <c r="E11" i="2"/>
  <c r="B11" i="2"/>
  <c r="B9" i="2"/>
  <c r="C6" i="4"/>
  <c r="D6" i="4"/>
  <c r="E6" i="4"/>
  <c r="C12" i="4"/>
  <c r="D12" i="4"/>
  <c r="E12" i="4"/>
  <c r="C17" i="4"/>
  <c r="D17" i="4"/>
  <c r="E17" i="4"/>
  <c r="C24" i="4"/>
  <c r="D24" i="4"/>
  <c r="E24" i="4"/>
  <c r="C32" i="4"/>
  <c r="E32" i="4"/>
  <c r="B32" i="4"/>
  <c r="B24" i="4"/>
  <c r="B17" i="4"/>
  <c r="B12" i="4"/>
  <c r="B6" i="4"/>
  <c r="C27" i="3"/>
  <c r="D27" i="3"/>
  <c r="E27" i="3"/>
  <c r="C29" i="3"/>
  <c r="D29" i="3"/>
  <c r="E29" i="3"/>
  <c r="C31" i="3"/>
  <c r="D31" i="3"/>
  <c r="E31" i="3"/>
  <c r="C34" i="3"/>
  <c r="D34" i="3"/>
  <c r="E34" i="3"/>
  <c r="C37" i="3"/>
  <c r="D37" i="3"/>
  <c r="E37" i="3"/>
  <c r="C41" i="3"/>
  <c r="D41" i="3"/>
  <c r="E41" i="3"/>
  <c r="B41" i="3"/>
  <c r="B37" i="3"/>
  <c r="B34" i="3"/>
  <c r="B31" i="3"/>
  <c r="B29" i="3"/>
  <c r="B27" i="3"/>
  <c r="C7" i="3"/>
  <c r="D7" i="3"/>
  <c r="E7" i="3"/>
  <c r="C9" i="3"/>
  <c r="E9" i="3"/>
  <c r="C11" i="3"/>
  <c r="D11" i="3"/>
  <c r="E11" i="3"/>
  <c r="C14" i="3"/>
  <c r="D14" i="3"/>
  <c r="E14" i="3"/>
  <c r="C17" i="3"/>
  <c r="D17" i="3"/>
  <c r="E17" i="3"/>
  <c r="B17" i="3"/>
  <c r="B14" i="3"/>
  <c r="B11" i="3"/>
  <c r="B9" i="3"/>
  <c r="B7" i="3"/>
  <c r="E13" i="1"/>
  <c r="G13" i="1" s="1"/>
  <c r="B13" i="1"/>
  <c r="E15" i="1"/>
  <c r="E20" i="1"/>
  <c r="E23" i="1"/>
  <c r="E26" i="1"/>
  <c r="E29" i="1"/>
  <c r="E36" i="1"/>
  <c r="E43" i="1"/>
  <c r="E47" i="1"/>
  <c r="E50" i="1"/>
  <c r="E55" i="1"/>
  <c r="E60" i="1"/>
  <c r="E64" i="1"/>
  <c r="C69" i="1"/>
  <c r="C17" i="12" s="1"/>
  <c r="D69" i="1"/>
  <c r="D17" i="12" s="1"/>
  <c r="E73" i="1"/>
  <c r="E77" i="1"/>
  <c r="E98" i="1"/>
  <c r="E103" i="1"/>
  <c r="E105" i="1"/>
  <c r="E111" i="1"/>
  <c r="E116" i="1"/>
  <c r="E123" i="1"/>
  <c r="G123" i="1" s="1"/>
  <c r="E133" i="1"/>
  <c r="G133" i="1" s="1"/>
  <c r="E135" i="1"/>
  <c r="G135" i="1" s="1"/>
  <c r="E145" i="1"/>
  <c r="G145" i="1" s="1"/>
  <c r="E148" i="1"/>
  <c r="E155" i="1"/>
  <c r="G155" i="1" s="1"/>
  <c r="E159" i="1"/>
  <c r="E164" i="1"/>
  <c r="G164" i="1" s="1"/>
  <c r="E167" i="1"/>
  <c r="G167" i="1" s="1"/>
  <c r="E173" i="1"/>
  <c r="E178" i="1"/>
  <c r="G178" i="1" s="1"/>
  <c r="E182" i="1"/>
  <c r="E190" i="1"/>
  <c r="G190" i="1" s="1"/>
  <c r="E192" i="1"/>
  <c r="E195" i="1"/>
  <c r="G195" i="1" s="1"/>
  <c r="E197" i="1"/>
  <c r="G197" i="1" s="1"/>
  <c r="E201" i="1"/>
  <c r="G201" i="1" s="1"/>
  <c r="E203" i="1"/>
  <c r="G203" i="1" s="1"/>
  <c r="B203" i="1"/>
  <c r="B201" i="1"/>
  <c r="B197" i="1"/>
  <c r="B195" i="1"/>
  <c r="B192" i="1"/>
  <c r="F190" i="1"/>
  <c r="B182" i="1"/>
  <c r="B178" i="1"/>
  <c r="B173" i="1"/>
  <c r="B167" i="1"/>
  <c r="B164" i="1"/>
  <c r="B159" i="1"/>
  <c r="B158" i="1" s="1"/>
  <c r="B155" i="1"/>
  <c r="B148" i="1"/>
  <c r="B145" i="1"/>
  <c r="B135" i="1"/>
  <c r="B133" i="1"/>
  <c r="B123" i="1"/>
  <c r="B116" i="1"/>
  <c r="B111" i="1"/>
  <c r="B105" i="1"/>
  <c r="B103" i="1"/>
  <c r="B98" i="1"/>
  <c r="B77" i="1"/>
  <c r="B73" i="1"/>
  <c r="B70" i="1" s="1"/>
  <c r="B69" i="1" s="1"/>
  <c r="B17" i="12" s="1"/>
  <c r="B29" i="1"/>
  <c r="B55" i="1"/>
  <c r="B64" i="1"/>
  <c r="B63" i="1" s="1"/>
  <c r="B60" i="1"/>
  <c r="B50" i="1"/>
  <c r="B47" i="1"/>
  <c r="B43" i="1"/>
  <c r="B42" i="1" s="1"/>
  <c r="B36" i="1"/>
  <c r="B35" i="1" s="1"/>
  <c r="B26" i="1"/>
  <c r="B23" i="1"/>
  <c r="B20" i="1"/>
  <c r="B15" i="1"/>
  <c r="C22" i="12"/>
  <c r="D22" i="12"/>
  <c r="E22" i="12"/>
  <c r="F167" i="1" l="1"/>
  <c r="E70" i="1"/>
  <c r="F164" i="1"/>
  <c r="F197" i="1"/>
  <c r="F203" i="1"/>
  <c r="F195" i="1"/>
  <c r="F178" i="1"/>
  <c r="E172" i="1"/>
  <c r="G172" i="1" s="1"/>
  <c r="G173" i="1"/>
  <c r="F145" i="1"/>
  <c r="F135" i="1"/>
  <c r="F133" i="1"/>
  <c r="B23" i="8"/>
  <c r="B17" i="2"/>
  <c r="B200" i="1"/>
  <c r="F201" i="1"/>
  <c r="B172" i="1"/>
  <c r="F173" i="1"/>
  <c r="B154" i="1"/>
  <c r="F155" i="1"/>
  <c r="G22" i="12"/>
  <c r="G98" i="1"/>
  <c r="F98" i="1"/>
  <c r="G103" i="1"/>
  <c r="F103" i="1"/>
  <c r="G105" i="1"/>
  <c r="F105" i="1"/>
  <c r="G111" i="1"/>
  <c r="F111" i="1"/>
  <c r="F116" i="1"/>
  <c r="G116" i="1"/>
  <c r="F123" i="1"/>
  <c r="B110" i="1"/>
  <c r="G148" i="1"/>
  <c r="F148" i="1"/>
  <c r="E158" i="1"/>
  <c r="F159" i="1"/>
  <c r="G159" i="1"/>
  <c r="F182" i="1"/>
  <c r="G182" i="1"/>
  <c r="G192" i="1"/>
  <c r="F192" i="1"/>
  <c r="G19" i="8"/>
  <c r="F19" i="8"/>
  <c r="G17" i="8"/>
  <c r="F17" i="8"/>
  <c r="G10" i="8"/>
  <c r="F10" i="8"/>
  <c r="G8" i="8"/>
  <c r="F8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1" i="3"/>
  <c r="F41" i="3"/>
  <c r="G39" i="3"/>
  <c r="F39" i="3"/>
  <c r="G37" i="3"/>
  <c r="F37" i="3"/>
  <c r="G34" i="3"/>
  <c r="F34" i="3"/>
  <c r="F31" i="3"/>
  <c r="G31" i="3"/>
  <c r="G29" i="3"/>
  <c r="F29" i="3"/>
  <c r="G27" i="3"/>
  <c r="F27" i="3"/>
  <c r="G19" i="3"/>
  <c r="F19" i="3"/>
  <c r="F17" i="3"/>
  <c r="G17" i="3"/>
  <c r="G14" i="3"/>
  <c r="F14" i="3"/>
  <c r="G11" i="3"/>
  <c r="F11" i="3"/>
  <c r="G9" i="3"/>
  <c r="F9" i="3"/>
  <c r="G7" i="3"/>
  <c r="F7" i="3"/>
  <c r="G77" i="1"/>
  <c r="F77" i="1"/>
  <c r="G73" i="1"/>
  <c r="F73" i="1"/>
  <c r="G71" i="1"/>
  <c r="F71" i="1"/>
  <c r="G64" i="1"/>
  <c r="F64" i="1"/>
  <c r="G60" i="1"/>
  <c r="F60" i="1"/>
  <c r="G55" i="1"/>
  <c r="F55" i="1"/>
  <c r="G50" i="1"/>
  <c r="F50" i="1"/>
  <c r="B46" i="1"/>
  <c r="G47" i="1"/>
  <c r="F47" i="1"/>
  <c r="E42" i="1"/>
  <c r="G43" i="1"/>
  <c r="F43" i="1"/>
  <c r="E35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E110" i="1"/>
  <c r="G110" i="1" s="1"/>
  <c r="C23" i="8"/>
  <c r="E23" i="8"/>
  <c r="D13" i="8"/>
  <c r="B13" i="8"/>
  <c r="E17" i="2"/>
  <c r="E23" i="12" s="1"/>
  <c r="C17" i="2"/>
  <c r="D17" i="2"/>
  <c r="D23" i="12" s="1"/>
  <c r="B8" i="2"/>
  <c r="F22" i="12" s="1"/>
  <c r="C38" i="4"/>
  <c r="E38" i="4"/>
  <c r="D38" i="4"/>
  <c r="D44" i="3"/>
  <c r="B44" i="3"/>
  <c r="C44" i="3"/>
  <c r="E44" i="3"/>
  <c r="D22" i="3"/>
  <c r="B22" i="3"/>
  <c r="C22" i="3"/>
  <c r="E22" i="3"/>
  <c r="E54" i="1"/>
  <c r="B144" i="1"/>
  <c r="B163" i="1"/>
  <c r="B97" i="1"/>
  <c r="E163" i="1"/>
  <c r="G163" i="1" s="1"/>
  <c r="E63" i="1"/>
  <c r="B12" i="1"/>
  <c r="E177" i="1"/>
  <c r="E154" i="1"/>
  <c r="G154" i="1" s="1"/>
  <c r="E97" i="1"/>
  <c r="E46" i="1"/>
  <c r="E200" i="1"/>
  <c r="G200" i="1" s="1"/>
  <c r="E144" i="1"/>
  <c r="E12" i="1"/>
  <c r="G12" i="1" s="1"/>
  <c r="D11" i="1"/>
  <c r="D81" i="1" s="1"/>
  <c r="C11" i="1"/>
  <c r="C16" i="12" s="1"/>
  <c r="D171" i="1"/>
  <c r="C171" i="1"/>
  <c r="C19" i="12" s="1"/>
  <c r="C18" i="12"/>
  <c r="B177" i="1"/>
  <c r="B54" i="1"/>
  <c r="C36" i="12"/>
  <c r="E36" i="12"/>
  <c r="G23" i="12" l="1"/>
  <c r="C24" i="2"/>
  <c r="C23" i="12"/>
  <c r="B24" i="2"/>
  <c r="B23" i="12"/>
  <c r="F200" i="1"/>
  <c r="F172" i="1"/>
  <c r="F163" i="1"/>
  <c r="F154" i="1"/>
  <c r="B171" i="1"/>
  <c r="B19" i="12" s="1"/>
  <c r="G97" i="1"/>
  <c r="F97" i="1"/>
  <c r="F110" i="1"/>
  <c r="B96" i="1"/>
  <c r="B18" i="12" s="1"/>
  <c r="G144" i="1"/>
  <c r="F144" i="1"/>
  <c r="F158" i="1"/>
  <c r="G158" i="1"/>
  <c r="G177" i="1"/>
  <c r="F177" i="1"/>
  <c r="D19" i="12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4" i="3"/>
  <c r="G44" i="3"/>
  <c r="F22" i="3"/>
  <c r="G22" i="3"/>
  <c r="C81" i="1"/>
  <c r="E69" i="1"/>
  <c r="G70" i="1"/>
  <c r="F70" i="1"/>
  <c r="F63" i="1"/>
  <c r="G63" i="1"/>
  <c r="G54" i="1"/>
  <c r="F54" i="1"/>
  <c r="G46" i="1"/>
  <c r="F46" i="1"/>
  <c r="G42" i="1"/>
  <c r="F42" i="1"/>
  <c r="F35" i="1"/>
  <c r="G35" i="1"/>
  <c r="F12" i="1"/>
  <c r="E96" i="1"/>
  <c r="D24" i="2"/>
  <c r="C206" i="1"/>
  <c r="E171" i="1"/>
  <c r="G171" i="1" s="1"/>
  <c r="E11" i="1"/>
  <c r="B11" i="1"/>
  <c r="B16" i="12" s="1"/>
  <c r="D16" i="12"/>
  <c r="D206" i="1"/>
  <c r="D18" i="12"/>
  <c r="D36" i="12"/>
  <c r="C26" i="12"/>
  <c r="C27" i="12"/>
  <c r="C24" i="12"/>
  <c r="C20" i="12"/>
  <c r="B24" i="12" l="1"/>
  <c r="F23" i="12"/>
  <c r="B27" i="12"/>
  <c r="B20" i="12"/>
  <c r="B26" i="12"/>
  <c r="E18" i="12"/>
  <c r="F18" i="12" s="1"/>
  <c r="F96" i="1"/>
  <c r="G96" i="1"/>
  <c r="E19" i="12"/>
  <c r="F19" i="12" s="1"/>
  <c r="F171" i="1"/>
  <c r="G24" i="2"/>
  <c r="F24" i="2"/>
  <c r="G14" i="2"/>
  <c r="F14" i="2"/>
  <c r="E17" i="12"/>
  <c r="G69" i="1"/>
  <c r="F69" i="1"/>
  <c r="G11" i="1"/>
  <c r="E81" i="1"/>
  <c r="G81" i="1" s="1"/>
  <c r="F11" i="1"/>
  <c r="B81" i="1"/>
  <c r="E206" i="1"/>
  <c r="B206" i="1"/>
  <c r="E16" i="12"/>
  <c r="G16" i="12" s="1"/>
  <c r="D20" i="12"/>
  <c r="D27" i="12"/>
  <c r="C28" i="12"/>
  <c r="C38" i="12" s="1"/>
  <c r="D24" i="12"/>
  <c r="D26" i="12"/>
  <c r="E24" i="12"/>
  <c r="B28" i="12" l="1"/>
  <c r="B38" i="12" s="1"/>
  <c r="G18" i="12"/>
  <c r="F206" i="1"/>
  <c r="G19" i="12"/>
  <c r="E27" i="12"/>
  <c r="F27" i="12" s="1"/>
  <c r="G206" i="1"/>
  <c r="G17" i="12"/>
  <c r="F17" i="12"/>
  <c r="F16" i="12"/>
  <c r="F81" i="1"/>
  <c r="E26" i="12"/>
  <c r="F26" i="12" s="1"/>
  <c r="E20" i="12"/>
  <c r="D28" i="12"/>
  <c r="D38" i="12" s="1"/>
  <c r="G27" i="12" l="1"/>
  <c r="E28" i="12"/>
  <c r="E38" i="12" s="1"/>
  <c r="G26" i="12"/>
</calcChain>
</file>

<file path=xl/sharedStrings.xml><?xml version="1.0" encoding="utf-8"?>
<sst xmlns="http://schemas.openxmlformats.org/spreadsheetml/2006/main" count="555" uniqueCount="313">
  <si>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</si>
  <si>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</si>
  <si>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</si>
  <si>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</si>
  <si>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</si>
  <si>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</si>
  <si>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</si>
  <si>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</si>
  <si>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</si>
  <si>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</si>
  <si>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</si>
  <si>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</si>
  <si>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</si>
  <si>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</si>
  <si>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</si>
  <si>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</si>
  <si>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</si>
  <si>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</si>
  <si>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</si>
  <si>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</si>
  <si>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</si>
  <si>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</si>
  <si>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</si>
  <si>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</si>
  <si>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</si>
  <si>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</si>
  <si>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</si>
  <si>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</si>
  <si>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</si>
  <si>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</si>
  <si>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</si>
  <si>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</si>
  <si>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</si>
  <si>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</si>
  <si>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</si>
  <si>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</si>
  <si>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</si>
  <si>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</si>
  <si>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</si>
  <si>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</si>
  <si>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</si>
  <si>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</si>
  <si>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</si>
  <si>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</si>
  <si>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</si>
  <si>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</si>
  <si>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</si>
  <si>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</si>
  <si>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</si>
  <si>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</si>
  <si>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</si>
  <si>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</si>
  <si>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</si>
  <si>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</si>
  <si>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</si>
  <si>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</si>
  <si>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</si>
  <si>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</si>
  <si>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</si>
  <si>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</si>
  <si>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</si>
  <si>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</si>
  <si>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</si>
  <si>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</si>
  <si>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</si>
  <si>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</si>
  <si>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</si>
  <si>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</si>
  <si>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</si>
  <si>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</si>
  <si>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</si>
  <si>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</si>
  <si>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</si>
  <si>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</si>
  <si>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</si>
  <si>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</si>
  <si>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</si>
  <si>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</si>
  <si>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</si>
  <si>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</si>
  <si>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</si>
  <si>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</si>
  <si>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</si>
  <si>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</si>
  <si>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</si>
  <si>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</si>
  <si>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</si>
  <si>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</si>
  <si>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</si>
  <si>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</si>
  <si>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</si>
  <si>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</si>
  <si>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</si>
  <si>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</si>
  <si>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</si>
  <si>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</si>
  <si>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</si>
  <si>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</si>
  <si>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</si>
  <si>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</si>
  <si>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</si>
  <si>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</si>
  <si>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</si>
  <si>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</si>
  <si>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</si>
  <si>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</si>
  <si>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</si>
  <si>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</si>
  <si>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</si>
  <si>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</si>
  <si>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</si>
  <si>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</si>
  <si>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</si>
  <si>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</si>
  <si>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</si>
  <si>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</si>
  <si>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</si>
  <si>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</si>
  <si>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</si>
  <si>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</si>
  <si>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</si>
  <si>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</si>
  <si>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</si>
  <si>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</si>
  <si>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</si>
  <si>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</si>
  <si>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</si>
  <si>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</si>
  <si>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</si>
  <si>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</si>
  <si>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</si>
  <si>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</si>
  <si>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</si>
  <si>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</si>
  <si>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</si>
  <si>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</si>
  <si>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</si>
  <si>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</si>
  <si>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</si>
  <si>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</si>
  <si>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</si>
  <si>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>5=4/3*100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</si>
  <si>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</si>
  <si>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</si>
  <si>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</si>
  <si>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</si>
  <si>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</si>
  <si>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</si>
  <si>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</si>
  <si>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</si>
  <si>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</si>
  <si>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</si>
  <si>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</si>
  <si>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</si>
  <si>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</si>
  <si>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</si>
  <si>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</si>
  <si>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</si>
  <si>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</si>
  <si>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</si>
  <si>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</si>
  <si>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</si>
  <si>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</si>
  <si>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</si>
  <si>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</si>
  <si>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</si>
  <si>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</si>
  <si>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</si>
  <si>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</si>
  <si>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</si>
  <si>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</si>
  <si>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</si>
  <si>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</si>
  <si>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</si>
  <si>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</si>
  <si>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</si>
  <si>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</si>
  <si>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</si>
  <si>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</si>
  <si>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</si>
  <si>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</si>
  <si>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</si>
  <si>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</si>
  <si>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</si>
  <si>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</si>
  <si>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</si>
  <si>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</si>
  <si>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</si>
  <si>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</si>
  <si>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</si>
  <si>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</si>
  <si>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</si>
  <si>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</si>
  <si>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</si>
  <si>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</si>
  <si>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</si>
  <si>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</si>
  <si>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</si>
  <si>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</si>
  <si>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</si>
  <si>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</si>
  <si>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</si>
  <si>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</si>
  <si>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</si>
  <si>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</si>
  <si>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</si>
  <si>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</si>
  <si>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</si>
  <si>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</si>
  <si>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</si>
  <si>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</si>
  <si>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</si>
  <si>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</si>
  <si>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</si>
  <si>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</si>
  <si>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</si>
  <si>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</si>
  <si>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</si>
  <si>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</si>
  <si>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</si>
  <si>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</si>
  <si>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</si>
  <si>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</si>
  <si>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</si>
  <si>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</si>
  <si>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</si>
  <si>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</si>
  <si>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</si>
  <si>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</si>
  <si>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</si>
  <si>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</si>
  <si>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</si>
  <si>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</si>
  <si>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</si>
  <si>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</si>
  <si>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</si>
  <si>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</si>
  <si>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</si>
  <si>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</si>
  <si>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</si>
  <si>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</si>
  <si>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</si>
  <si>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</si>
  <si>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</si>
  <si>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</si>
  <si>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</si>
  <si>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</si>
  <si>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</si>
  <si>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</si>
  <si>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</si>
  <si>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</si>
  <si>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</si>
  <si>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</si>
  <si>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</si>
  <si>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</si>
  <si>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</si>
  <si>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</si>
  <si>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</si>
  <si>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</si>
  <si>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</si>
  <si>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</si>
  <si>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</si>
  <si>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Brojčana oznaka i naziv proračunskog korisnika, izvora financiranja, programa, aktivnosti i projekta te računa ekonomske klasifikacije</t>
  </si>
  <si>
    <t>SAŽETAK RAČUNA PRIHODA I RASHODA I RAČUNA FINANCIRANJA</t>
  </si>
  <si>
    <t>Tablica 5. Izvještaj računa financiranja prema izvorima financiranja</t>
  </si>
  <si>
    <t>ZA 2024. GODINU</t>
  </si>
  <si>
    <t>Tekući plan 
2024.</t>
  </si>
  <si>
    <t xml:space="preserve">Prihodi i rashodi te primici i izdaci ostvareni su, odnosno izvršeni u 2024. godini u Računu prihoda i rashoda i Računu financiranja, uz usporedbu prethodne godine, kako slijedi: </t>
  </si>
  <si>
    <t>DOMA ZDRAVLJA VARAŽDINSKE ŽUPANIJE</t>
  </si>
  <si>
    <t>723 Prihodi od prodaje prijevoznih sredstava</t>
  </si>
  <si>
    <t>7231 Prijevozna sredstva u cestovnom prometu</t>
  </si>
  <si>
    <t>Glava: 16-2 ZDRAVSTVENA ZAŠTITA</t>
  </si>
  <si>
    <t>32377 DOM ZDRAVLJA VARAŽDINSKE ŽUPANIJE</t>
  </si>
  <si>
    <t xml:space="preserve">              Rashodi i izdaci u Posebnom dijelu Financijskog plana iskazani po organizacijskoj i programskoj klasifikaciji, izvršeni su kako slijedi:</t>
  </si>
  <si>
    <t>Razdjel: 16 UPRAVNI ODJEL ZA ZDRAVSTVO, SOCIJALNU SKRB, CIVILNO DRUŠTVO I HRVATSKE BRANITELJE</t>
  </si>
  <si>
    <t>Program: 1140 PROGRAMI EUROPSKIH POSLOVA</t>
  </si>
  <si>
    <t>Program: 1290 PROGRAMI U ZDRAVSTVENOJ ZAŠTITI IZNAD ZAKONSKOG STANDARDA</t>
  </si>
  <si>
    <t>A129003 Stomatološka preventiva i dežurstvo</t>
  </si>
  <si>
    <t>A129005 Sektorske ambulante</t>
  </si>
  <si>
    <t>A129008 Nabava opreme i dodatna ulaganja u zdravstvene objekte</t>
  </si>
  <si>
    <t>A129011 Palijativna skrb</t>
  </si>
  <si>
    <t>A129014 Specijalizacije doktora medicine</t>
  </si>
  <si>
    <t>Program: 1320 JAVNE USTANOVE U ZDRAVSTVU</t>
  </si>
  <si>
    <t>A132001 Redovna djelatnost ustanova u zdravstvu</t>
  </si>
  <si>
    <t>3423 Kamate za primljene kredite i zajmove od kreditnih i ostalih financijskih institucija izvan javnog sektora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</si>
  <si>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</si>
  <si>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</si>
  <si>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</si>
  <si>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</si>
  <si>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PREDSJEDNICA UPRAVNOG VIJEĆA</t>
  </si>
  <si>
    <t xml:space="preserve">Tekući  plan
 2024. </t>
  </si>
  <si>
    <t>T114059 Specijalističko usavršavanje doktora medicine Doma zdravlja Varaždinske županije - faza 2</t>
  </si>
  <si>
    <t>3111 Plaće za zaposlene</t>
  </si>
  <si>
    <t>A129009 Program "Zdrava županija"</t>
  </si>
  <si>
    <t xml:space="preserve">4225 Instrument, uređaji i strojevi </t>
  </si>
  <si>
    <t xml:space="preserve">Sažetak godišnjeg izvještaja o izvršenju Financijskog plana za 2024. godinu izgleda kako slijedi: </t>
  </si>
  <si>
    <t>Ostvarenje / izvršenje 
01.01.-31.12.'23.</t>
  </si>
  <si>
    <t>Ostvarenje / izvršenje 
01.01.-31.12.'24.</t>
  </si>
  <si>
    <t>Izvršenje 
01.01.-31.12.'23.</t>
  </si>
  <si>
    <t>Izvršenje 
01.01.-31.12.'24.</t>
  </si>
  <si>
    <t xml:space="preserve">              3722 Naknade građanima i kućanstvima u naravi</t>
  </si>
  <si>
    <t>Rebalans  
2024.</t>
  </si>
  <si>
    <t xml:space="preserve">Rebalans 
2024. </t>
  </si>
  <si>
    <t xml:space="preserve">              Godišnji izvještaj o izvršenju Financijskog plana za 2024. godinu objavljuje se na web stranici Doma zdravlja Varaždinske županije  (www.dzvz.hr). </t>
  </si>
  <si>
    <t xml:space="preserve">     3721 Naknade građanima i kućanstvima u novcu</t>
  </si>
  <si>
    <t xml:space="preserve">      37 Naknade građanima i kućanstvima na temelju osiguranja i druge naknade</t>
  </si>
  <si>
    <t>4227 Uređaji, strojevi i oprema ostale namjene</t>
  </si>
  <si>
    <t>U Varaždinu, 31.03.2025.</t>
  </si>
  <si>
    <t>PRIJEDLOG GODIŠNJEG IZVJEŠTAJA O IZVRŠENJU FINANCIJSKOG PLANA</t>
  </si>
  <si>
    <t>Temeljem odredbi članka 86. stavak 1. Zakona o proračunu (Narodne novine br. 144/22), članka 52. Pravilnika o polugodišnjem i godišnjem izvještaju o izvršenju proračuna i financijskog plana (Narodne novine br. 85/23), članka 29. Odluke o izvršavanju Proračuna Varaždinske županije za 2024. godinu (Službeni vjesnik Varaždinske županije br. 101/23) i članka 20. Statuta Doma zdravlja Varaždinske županije, Upravno vijeća Doma zdravlja Varaždinske županije na sjednici održanoj 31.03.2025. godine, donosi:</t>
  </si>
  <si>
    <t>KLASA:   025-01/25-01/6</t>
  </si>
  <si>
    <t>URBROJ: 2186-1-28-10-25-12</t>
  </si>
  <si>
    <t>VESNA KEŠKIĆ, dipl.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</si>
</sst>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_k_n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5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7CEF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  <xf numFmtId="0" fontId="48" fillId="0" borderId="0" applyNumberFormat="0" applyFill="0" applyBorder="0" applyAlignment="0" applyProtection="0"/>
  </cellStyleXfs>
  <cellXfs count="180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7" fillId="35" borderId="0" xfId="0" applyFont="1" applyFill="1" applyAlignment="1">
      <alignment horizontal="left" vertical="center" wrapText="1" inden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164" fontId="27" fillId="36" borderId="0" xfId="0" applyNumberFormat="1" applyFont="1" applyFill="1" applyAlignment="1">
      <alignment wrapTex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1" fillId="0" borderId="0" xfId="0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2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4" fontId="37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8" borderId="0" xfId="0" applyFont="1" applyFill="1" applyAlignment="1">
      <alignment horizontal="left" wrapText="1" indent="3"/>
    </xf>
    <xf numFmtId="0" fontId="31" fillId="39" borderId="0" xfId="0" applyFont="1" applyFill="1"/>
    <xf numFmtId="0" fontId="19" fillId="39" borderId="0" xfId="0" applyFont="1" applyFill="1" applyAlignment="1">
      <alignment horizontal="left" indent="1"/>
    </xf>
    <xf numFmtId="0" fontId="44" fillId="0" borderId="0" xfId="0" applyFont="1"/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164" fontId="21" fillId="38" borderId="0" xfId="0" applyNumberFormat="1" applyFont="1" applyFill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43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6" fillId="35" borderId="0" xfId="0" applyFont="1" applyFill="1"/>
    <xf numFmtId="0" fontId="47" fillId="35" borderId="0" xfId="0" applyFont="1" applyFill="1" applyAlignment="1">
      <alignment horizontal="center"/>
    </xf>
    <xf numFmtId="164" fontId="47" fillId="35" borderId="0" xfId="0" applyNumberFormat="1" applyFont="1" applyFill="1" applyAlignment="1">
      <alignment horizontal="center"/>
    </xf>
    <xf numFmtId="0" fontId="47" fillId="0" borderId="0" xfId="0" applyFont="1"/>
    <xf numFmtId="0" fontId="45" fillId="35" borderId="0" xfId="0" applyFont="1" applyFill="1" applyAlignment="1">
      <alignment wrapText="1"/>
    </xf>
    <xf numFmtId="0" fontId="43" fillId="0" borderId="0" xfId="0" applyFont="1" applyAlignment="1">
      <alignment horizontal="right" indent="1"/>
    </xf>
    <xf numFmtId="0" fontId="18" fillId="0" borderId="0" xfId="0" applyFont="1"/>
    <xf numFmtId="0" fontId="20" fillId="0" borderId="0" xfId="0" applyFont="1"/>
    <xf numFmtId="164" fontId="20" fillId="0" borderId="0" xfId="0" applyNumberFormat="1" applyFont="1"/>
    <xf numFmtId="0" fontId="39" fillId="0" borderId="0" xfId="0" applyFont="1"/>
    <xf numFmtId="164" fontId="39" fillId="0" borderId="0" xfId="0" applyNumberFormat="1" applyFont="1"/>
    <xf numFmtId="0" fontId="24" fillId="35" borderId="11" xfId="0" applyFont="1" applyFill="1" applyBorder="1" applyAlignment="1">
      <alignment horizontal="center" vertical="center" wrapText="1"/>
    </xf>
    <xf numFmtId="164" fontId="24" fillId="35" borderId="11" xfId="0" applyNumberFormat="1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1" fillId="40" borderId="14" xfId="0" applyFont="1" applyFill="1" applyBorder="1" applyAlignment="1">
      <alignment horizontal="left" wrapText="1" indent="1"/>
    </xf>
    <xf numFmtId="4" fontId="21" fillId="40" borderId="14" xfId="0" applyNumberFormat="1" applyFont="1" applyFill="1" applyBorder="1" applyAlignment="1">
      <alignment horizontal="right" wrapText="1" indent="1"/>
    </xf>
    <xf numFmtId="0" fontId="21" fillId="40" borderId="14" xfId="0" applyFont="1" applyFill="1" applyBorder="1" applyAlignment="1">
      <alignment horizontal="right" wrapText="1" indent="1"/>
    </xf>
    <xf numFmtId="0" fontId="21" fillId="34" borderId="14" xfId="0" applyFont="1" applyFill="1" applyBorder="1" applyAlignment="1">
      <alignment horizontal="left" wrapText="1" indent="1"/>
    </xf>
    <xf numFmtId="4" fontId="21" fillId="34" borderId="14" xfId="0" applyNumberFormat="1" applyFont="1" applyFill="1" applyBorder="1" applyAlignment="1">
      <alignment horizontal="right" wrapText="1" indent="1"/>
    </xf>
    <xf numFmtId="0" fontId="21" fillId="34" borderId="14" xfId="0" applyFont="1" applyFill="1" applyBorder="1" applyAlignment="1">
      <alignment horizontal="right" wrapText="1" indent="1"/>
    </xf>
    <xf numFmtId="0" fontId="24" fillId="34" borderId="14" xfId="0" applyFont="1" applyFill="1" applyBorder="1" applyAlignment="1">
      <alignment horizontal="left" wrapText="1" indent="1"/>
    </xf>
    <xf numFmtId="4" fontId="24" fillId="34" borderId="14" xfId="0" applyNumberFormat="1" applyFont="1" applyFill="1" applyBorder="1" applyAlignment="1">
      <alignment horizontal="right" wrapText="1" indent="1"/>
    </xf>
    <xf numFmtId="0" fontId="24" fillId="34" borderId="14" xfId="0" applyFont="1" applyFill="1" applyBorder="1" applyAlignment="1">
      <alignment horizontal="right" wrapText="1" indent="1"/>
    </xf>
    <xf numFmtId="0" fontId="24" fillId="34" borderId="14" xfId="0" applyFont="1" applyFill="1" applyBorder="1" applyAlignment="1">
      <alignment horizontal="left" wrapText="1" indent="3"/>
    </xf>
    <xf numFmtId="0" fontId="21" fillId="33" borderId="14" xfId="0" applyFont="1" applyFill="1" applyBorder="1" applyAlignment="1">
      <alignment horizontal="left" wrapText="1" indent="1"/>
    </xf>
    <xf numFmtId="4" fontId="21" fillId="33" borderId="14" xfId="0" applyNumberFormat="1" applyFont="1" applyFill="1" applyBorder="1" applyAlignment="1">
      <alignment horizontal="right" wrapText="1" indent="1"/>
    </xf>
    <xf numFmtId="0" fontId="21" fillId="33" borderId="14" xfId="0" applyFont="1" applyFill="1" applyBorder="1" applyAlignment="1">
      <alignment horizontal="right" wrapText="1" indent="1"/>
    </xf>
    <xf numFmtId="0" fontId="21" fillId="34" borderId="14" xfId="0" applyFont="1" applyFill="1" applyBorder="1" applyAlignment="1">
      <alignment horizontal="left" wrapText="1" indent="4"/>
    </xf>
    <xf numFmtId="0" fontId="24" fillId="34" borderId="14" xfId="0" applyFont="1" applyFill="1" applyBorder="1" applyAlignment="1">
      <alignment horizontal="left" wrapText="1" indent="5"/>
    </xf>
    <xf numFmtId="4" fontId="21" fillId="34" borderId="14" xfId="0" applyNumberFormat="1" applyFont="1" applyFill="1" applyBorder="1" applyAlignment="1">
      <alignment horizontal="left" wrapText="1" indent="1"/>
    </xf>
    <xf numFmtId="4" fontId="24" fillId="34" borderId="14" xfId="0" applyNumberFormat="1" applyFont="1" applyFill="1" applyBorder="1" applyAlignment="1">
      <alignment horizontal="left" wrapText="1" indent="1"/>
    </xf>
    <xf numFmtId="0" fontId="24" fillId="34" borderId="14" xfId="0" applyFont="1" applyFill="1" applyBorder="1" applyAlignment="1">
      <alignment horizontal="left" wrapText="1" indent="4"/>
    </xf>
    <xf numFmtId="165" fontId="24" fillId="34" borderId="14" xfId="0" applyNumberFormat="1" applyFont="1" applyFill="1" applyBorder="1" applyAlignment="1">
      <alignment horizontal="right" wrapText="1" indent="1"/>
    </xf>
    <xf numFmtId="0" fontId="31" fillId="35" borderId="0" xfId="0" applyFont="1" applyFill="1"/>
    <xf numFmtId="0" fontId="49" fillId="0" borderId="0" xfId="45" applyFont="1"/>
    <xf numFmtId="0" fontId="44" fillId="35" borderId="0" xfId="0" applyFont="1" applyFill="1"/>
    <xf numFmtId="0" fontId="25" fillId="35" borderId="0" xfId="0" applyFont="1" applyFill="1" applyAlignment="1">
      <alignment horizontal="left" indent="1"/>
    </xf>
    <xf numFmtId="4" fontId="24" fillId="34" borderId="0" xfId="0" applyNumberFormat="1" applyFont="1" applyFill="1" applyAlignment="1">
      <alignment horizontal="right"/>
    </xf>
    <xf numFmtId="4" fontId="21" fillId="34" borderId="0" xfId="0" applyNumberFormat="1" applyFont="1" applyFill="1" applyAlignment="1">
      <alignment horizontal="right"/>
    </xf>
    <xf numFmtId="2" fontId="24" fillId="34" borderId="14" xfId="0" applyNumberFormat="1" applyFont="1" applyFill="1" applyBorder="1" applyAlignment="1">
      <alignment horizontal="right" wrapText="1" indent="1"/>
    </xf>
    <xf numFmtId="2" fontId="21" fillId="34" borderId="14" xfId="0" applyNumberFormat="1" applyFont="1" applyFill="1" applyBorder="1" applyAlignment="1">
      <alignment horizontal="right" wrapText="1" indent="1"/>
    </xf>
    <xf numFmtId="4" fontId="21" fillId="34" borderId="15" xfId="0" applyNumberFormat="1" applyFont="1" applyFill="1" applyBorder="1" applyAlignment="1">
      <alignment horizontal="right" wrapText="1" indent="1"/>
    </xf>
    <xf numFmtId="0" fontId="24" fillId="34" borderId="16" xfId="0" applyFont="1" applyFill="1" applyBorder="1" applyAlignment="1">
      <alignment wrapText="1"/>
    </xf>
    <xf numFmtId="0" fontId="21" fillId="33" borderId="17" xfId="0" applyFont="1" applyFill="1" applyBorder="1" applyAlignment="1">
      <alignment horizontal="left" wrapText="1" indent="1"/>
    </xf>
    <xf numFmtId="0" fontId="24" fillId="34" borderId="18" xfId="0" applyFont="1" applyFill="1" applyBorder="1" applyAlignment="1">
      <alignment wrapText="1"/>
    </xf>
    <xf numFmtId="0" fontId="21" fillId="34" borderId="16" xfId="0" applyFont="1" applyFill="1" applyBorder="1" applyAlignment="1">
      <alignment horizontal="left" wrapText="1" indent="2"/>
    </xf>
    <xf numFmtId="0" fontId="24" fillId="34" borderId="19" xfId="0" applyFont="1" applyFill="1" applyBorder="1" applyAlignment="1">
      <alignment horizontal="left" wrapText="1" indent="3"/>
    </xf>
    <xf numFmtId="0" fontId="24" fillId="34" borderId="20" xfId="0" applyFont="1" applyFill="1" applyBorder="1" applyAlignment="1">
      <alignment horizontal="left" wrapText="1" indent="3"/>
    </xf>
    <xf numFmtId="0" fontId="20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33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40" fillId="0" borderId="0" xfId="0" applyFont="1" applyAlignment="1">
      <alignment horizontal="justify" vertical="center" wrapText="1"/>
    </xf>
    <xf numFmtId="0" fontId="50" fillId="35" borderId="0" xfId="0" applyFont="1" applyFill="1" applyAlignment="1">
      <alignment horizontal="center"/>
    </xf>
    <xf numFmtId="0" fontId="20" fillId="0" borderId="0" xfId="0" applyFont="1" applyAlignment="1">
      <alignment horizontal="justify" wrapText="1"/>
    </xf>
  </cellXfs>
  <cellStyles count="46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Hiperveza" xfId="45" builtinId="8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opLeftCell="A72" zoomScaleNormal="100" workbookViewId="0">
      <selection activeCell="H74" sqref="H74"/>
    </sheetView>
  </sheetViews>
  <sheetFormatPr defaultColWidth="8.85546875" defaultRowHeight="15.75" x14ac:dyDescent="0.25"/>
  <cols>
    <col min="1" max="1" width="70.5703125" style="15" customWidth="1"/>
    <col min="2" max="5" width="18.28515625" style="15" customWidth="1"/>
    <col min="6" max="6" width="8.7109375" style="43" bestFit="1" customWidth="1"/>
    <col min="7" max="7" width="9" style="43" customWidth="1"/>
    <col min="8" max="8" width="8.85546875" style="15"/>
    <col min="9" max="9" width="15.42578125" style="15" bestFit="1" customWidth="1"/>
    <col min="10" max="16384" width="8.85546875" style="15"/>
  </cols>
  <sheetData>
    <row r="1" spans="1:13" ht="74.25" customHeight="1" x14ac:dyDescent="0.25">
      <c r="A1" s="177" t="s">
        <v>309</v>
      </c>
      <c r="B1" s="177"/>
      <c r="C1" s="177"/>
      <c r="D1" s="177"/>
      <c r="E1" s="177"/>
      <c r="F1" s="177"/>
      <c r="G1" s="177"/>
    </row>
    <row r="2" spans="1:13" ht="19.5" x14ac:dyDescent="0.3">
      <c r="A2" s="172" t="s">
        <v>308</v>
      </c>
      <c r="B2" s="172"/>
      <c r="C2" s="172"/>
      <c r="D2" s="172"/>
      <c r="E2" s="172"/>
      <c r="F2" s="172"/>
      <c r="G2" s="172"/>
      <c r="I2" s="155"/>
      <c r="J2" s="155"/>
      <c r="K2" s="155"/>
      <c r="L2" s="155"/>
      <c r="M2" s="155"/>
    </row>
    <row r="3" spans="1:13" ht="19.5" x14ac:dyDescent="0.3">
      <c r="A3" s="178" t="s">
        <v>268</v>
      </c>
      <c r="B3" s="178"/>
      <c r="C3" s="178"/>
      <c r="D3" s="178"/>
      <c r="E3" s="178"/>
      <c r="F3" s="178"/>
      <c r="G3" s="178"/>
      <c r="I3" s="155"/>
      <c r="J3" s="155"/>
      <c r="K3" s="155"/>
      <c r="L3" s="155"/>
      <c r="M3" s="155"/>
    </row>
    <row r="4" spans="1:13" ht="19.5" x14ac:dyDescent="0.3">
      <c r="A4" s="95"/>
      <c r="B4" s="95" t="s">
        <v>265</v>
      </c>
      <c r="C4" s="95"/>
      <c r="D4" s="95"/>
      <c r="E4" s="95"/>
      <c r="F4" s="95"/>
      <c r="G4" s="95"/>
    </row>
    <row r="5" spans="1:13" ht="9.75" customHeight="1" x14ac:dyDescent="0.3">
      <c r="A5" s="16"/>
      <c r="B5" s="16"/>
      <c r="C5" s="16"/>
      <c r="D5" s="16"/>
      <c r="E5" s="16"/>
      <c r="F5" s="36"/>
      <c r="G5" s="36"/>
    </row>
    <row r="6" spans="1:13" ht="19.5" x14ac:dyDescent="0.3">
      <c r="A6" s="172" t="s">
        <v>130</v>
      </c>
      <c r="B6" s="172"/>
      <c r="C6" s="172"/>
      <c r="D6" s="172"/>
      <c r="E6" s="172"/>
      <c r="F6" s="172"/>
      <c r="G6" s="172"/>
    </row>
    <row r="7" spans="1:13" ht="6.75" customHeight="1" x14ac:dyDescent="0.25">
      <c r="A7" s="17"/>
      <c r="B7" s="17"/>
      <c r="C7" s="17"/>
      <c r="D7" s="17"/>
      <c r="E7" s="17"/>
      <c r="F7" s="35"/>
      <c r="G7" s="35"/>
      <c r="K7" s="30"/>
    </row>
    <row r="8" spans="1:13" x14ac:dyDescent="0.25">
      <c r="A8" s="173" t="s">
        <v>131</v>
      </c>
      <c r="B8" s="173"/>
      <c r="C8" s="173"/>
      <c r="D8" s="173"/>
      <c r="E8" s="173"/>
      <c r="F8" s="173"/>
      <c r="G8" s="173"/>
    </row>
    <row r="9" spans="1:13" ht="13.9" customHeight="1" x14ac:dyDescent="0.25">
      <c r="A9" s="18"/>
      <c r="B9" s="18"/>
      <c r="C9" s="18"/>
      <c r="D9" s="18"/>
      <c r="E9" s="18"/>
      <c r="F9" s="37"/>
      <c r="G9" s="37"/>
    </row>
    <row r="10" spans="1:13" x14ac:dyDescent="0.25">
      <c r="A10" s="176" t="s">
        <v>295</v>
      </c>
      <c r="B10" s="176"/>
      <c r="C10" s="176"/>
      <c r="D10" s="176"/>
      <c r="E10" s="176"/>
      <c r="F10" s="176"/>
      <c r="G10" s="176"/>
    </row>
    <row r="11" spans="1:13" x14ac:dyDescent="0.25">
      <c r="A11" s="121"/>
      <c r="B11" s="121"/>
      <c r="C11" s="121"/>
      <c r="D11" s="121"/>
      <c r="E11" s="121"/>
      <c r="F11" s="121"/>
      <c r="G11" s="121"/>
    </row>
    <row r="12" spans="1:13" s="125" customFormat="1" x14ac:dyDescent="0.25">
      <c r="A12" s="122" t="s">
        <v>263</v>
      </c>
      <c r="B12" s="123"/>
      <c r="C12" s="123"/>
      <c r="D12" s="123"/>
      <c r="E12" s="123"/>
      <c r="F12" s="124"/>
      <c r="G12" s="124"/>
    </row>
    <row r="13" spans="1:13" s="30" customFormat="1" ht="28.9" customHeight="1" x14ac:dyDescent="0.25">
      <c r="A13" s="29" t="s">
        <v>132</v>
      </c>
      <c r="B13" s="29" t="s">
        <v>296</v>
      </c>
      <c r="C13" s="29" t="s">
        <v>301</v>
      </c>
      <c r="D13" s="29" t="s">
        <v>266</v>
      </c>
      <c r="E13" s="29" t="s">
        <v>297</v>
      </c>
      <c r="F13" s="38" t="s">
        <v>190</v>
      </c>
      <c r="G13" s="38" t="s">
        <v>191</v>
      </c>
    </row>
    <row r="14" spans="1:13" s="19" customFormat="1" ht="8.25" customHeight="1" thickBot="1" x14ac:dyDescent="0.25">
      <c r="A14" s="80">
        <v>1</v>
      </c>
      <c r="B14" s="80">
        <v>2</v>
      </c>
      <c r="C14" s="80">
        <v>3</v>
      </c>
      <c r="D14" s="80">
        <v>4</v>
      </c>
      <c r="E14" s="80">
        <v>5</v>
      </c>
      <c r="F14" s="81" t="s">
        <v>114</v>
      </c>
      <c r="G14" s="81" t="s">
        <v>115</v>
      </c>
    </row>
    <row r="15" spans="1:13" ht="18" customHeight="1" thickTop="1" x14ac:dyDescent="0.25">
      <c r="A15" s="27" t="s">
        <v>0</v>
      </c>
      <c r="B15" s="28"/>
      <c r="C15" s="28"/>
      <c r="D15" s="28"/>
      <c r="E15" s="28"/>
      <c r="F15" s="42"/>
      <c r="G15" s="42"/>
    </row>
    <row r="16" spans="1:13" ht="18" customHeight="1" x14ac:dyDescent="0.25">
      <c r="A16" s="21" t="s">
        <v>1</v>
      </c>
      <c r="B16" s="22">
        <f>'P i R -Tablica 1.'!B11</f>
        <v>7122840.3700000001</v>
      </c>
      <c r="C16" s="22">
        <f>'P i R -Tablica 1.'!C11</f>
        <v>8377811</v>
      </c>
      <c r="D16" s="22">
        <f>'P i R -Tablica 1.'!D11</f>
        <v>8377811</v>
      </c>
      <c r="E16" s="22">
        <f>'P i R -Tablica 1.'!E11</f>
        <v>8263442.7999999998</v>
      </c>
      <c r="F16" s="39">
        <f>IFERROR(E16/B16*100,"-")</f>
        <v>116.01330888733648</v>
      </c>
      <c r="G16" s="39">
        <f>IFERROR(E16/D16*100,"-")</f>
        <v>98.634867747672985</v>
      </c>
      <c r="I16" s="20"/>
    </row>
    <row r="17" spans="1:9" ht="18" customHeight="1" x14ac:dyDescent="0.25">
      <c r="A17" s="21" t="s">
        <v>18</v>
      </c>
      <c r="B17" s="22">
        <f>'P i R -Tablica 1.'!B69</f>
        <v>3970.05</v>
      </c>
      <c r="C17" s="22">
        <f>'P i R -Tablica 1.'!C69</f>
        <v>3071</v>
      </c>
      <c r="D17" s="22">
        <f>'P i R -Tablica 1.'!D69</f>
        <v>3071</v>
      </c>
      <c r="E17" s="22">
        <f>'P i R -Tablica 1.'!E69</f>
        <v>2832.79</v>
      </c>
      <c r="F17" s="39">
        <f t="shared" ref="F17:F19" si="0">IFERROR(E17/B17*100,"-")</f>
        <v>71.354013173637611</v>
      </c>
      <c r="G17" s="39">
        <f t="shared" ref="G17:G19" si="1">IFERROR(E17/D17*100,"-")</f>
        <v>92.243243243243242</v>
      </c>
    </row>
    <row r="18" spans="1:9" ht="18" customHeight="1" x14ac:dyDescent="0.25">
      <c r="A18" s="21" t="s">
        <v>20</v>
      </c>
      <c r="B18" s="22">
        <f>'P i R -Tablica 1.'!B96</f>
        <v>6599297.0300000003</v>
      </c>
      <c r="C18" s="22">
        <f>'P i R -Tablica 1.'!C96</f>
        <v>8129684</v>
      </c>
      <c r="D18" s="22">
        <f>'P i R -Tablica 1.'!D96</f>
        <v>8129684</v>
      </c>
      <c r="E18" s="22">
        <f>'P i R -Tablica 1.'!E96</f>
        <v>8043214.3899999987</v>
      </c>
      <c r="F18" s="39">
        <f t="shared" si="0"/>
        <v>121.87986619538474</v>
      </c>
      <c r="G18" s="39">
        <f t="shared" si="1"/>
        <v>98.93637181961806</v>
      </c>
    </row>
    <row r="19" spans="1:9" ht="18" customHeight="1" x14ac:dyDescent="0.25">
      <c r="A19" s="21" t="s">
        <v>77</v>
      </c>
      <c r="B19" s="22">
        <f>'P i R -Tablica 1.'!B171</f>
        <v>385507.2</v>
      </c>
      <c r="C19" s="22">
        <f>'P i R -Tablica 1.'!C171</f>
        <v>206809</v>
      </c>
      <c r="D19" s="22">
        <f>'P i R -Tablica 1.'!D171</f>
        <v>206809</v>
      </c>
      <c r="E19" s="22">
        <f>'P i R -Tablica 1.'!E171</f>
        <v>237351.1</v>
      </c>
      <c r="F19" s="39">
        <f t="shared" si="0"/>
        <v>61.568525827792577</v>
      </c>
      <c r="G19" s="39">
        <f t="shared" si="1"/>
        <v>114.76826443723436</v>
      </c>
    </row>
    <row r="20" spans="1:9" x14ac:dyDescent="0.25">
      <c r="A20" s="68" t="s">
        <v>133</v>
      </c>
      <c r="B20" s="69">
        <f>B16+B17-B18-B19</f>
        <v>142006.18999999965</v>
      </c>
      <c r="C20" s="69">
        <f t="shared" ref="C20" si="2">C16+C17-C18-C19</f>
        <v>44389</v>
      </c>
      <c r="D20" s="69">
        <f>D16+D17-D18-D19</f>
        <v>44389</v>
      </c>
      <c r="E20" s="69">
        <f t="shared" ref="E20" si="3">E16+E17-E18-E19</f>
        <v>-14289.899999998888</v>
      </c>
      <c r="F20" s="70"/>
      <c r="G20" s="70"/>
      <c r="I20" s="20"/>
    </row>
    <row r="21" spans="1:9" x14ac:dyDescent="0.25">
      <c r="A21" s="27" t="s">
        <v>103</v>
      </c>
      <c r="B21" s="66"/>
      <c r="C21" s="66"/>
      <c r="D21" s="66"/>
      <c r="E21" s="66"/>
      <c r="F21" s="67"/>
      <c r="G21" s="67"/>
    </row>
    <row r="22" spans="1:9" x14ac:dyDescent="0.25">
      <c r="A22" s="21" t="s">
        <v>104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9" t="str">
        <f t="shared" ref="F22:F23" si="4">IFERROR(E22/B22*100,"-")</f>
        <v>-</v>
      </c>
      <c r="G22" s="39" t="str">
        <f t="shared" ref="G22:G23" si="5">IFERROR(E22/D22*100,"-")</f>
        <v>-</v>
      </c>
    </row>
    <row r="23" spans="1:9" x14ac:dyDescent="0.25">
      <c r="A23" s="21" t="s">
        <v>108</v>
      </c>
      <c r="B23" s="22">
        <f>'Rač fin-Tablica 4.'!B17</f>
        <v>31632.26</v>
      </c>
      <c r="C23" s="22">
        <f>'Rač fin-Tablica 4.'!C17</f>
        <v>37384</v>
      </c>
      <c r="D23" s="22">
        <f>'Rač fin-Tablica 4.'!D17</f>
        <v>37384</v>
      </c>
      <c r="E23" s="22">
        <f>'Rač fin-Tablica 4.'!E17</f>
        <v>37383.58</v>
      </c>
      <c r="F23" s="39">
        <f t="shared" si="4"/>
        <v>118.18181818181819</v>
      </c>
      <c r="G23" s="39">
        <f t="shared" si="5"/>
        <v>99.998876524716465</v>
      </c>
      <c r="I23" s="20"/>
    </row>
    <row r="24" spans="1:9" x14ac:dyDescent="0.25">
      <c r="A24" s="68" t="s">
        <v>134</v>
      </c>
      <c r="B24" s="69">
        <f>B22-B23</f>
        <v>-31632.26</v>
      </c>
      <c r="C24" s="69">
        <f t="shared" ref="C24" si="6">C22-C23</f>
        <v>-37384</v>
      </c>
      <c r="D24" s="69">
        <f>D22-D23</f>
        <v>-37384</v>
      </c>
      <c r="E24" s="69">
        <f t="shared" ref="E24" si="7">E22-E23</f>
        <v>-37383.58</v>
      </c>
      <c r="F24" s="70"/>
      <c r="G24" s="70"/>
    </row>
    <row r="25" spans="1:9" x14ac:dyDescent="0.25">
      <c r="A25" s="27" t="s">
        <v>247</v>
      </c>
      <c r="B25" s="71"/>
      <c r="C25" s="71"/>
      <c r="D25" s="71"/>
      <c r="E25" s="71"/>
      <c r="F25" s="72"/>
      <c r="G25" s="72"/>
    </row>
    <row r="26" spans="1:9" x14ac:dyDescent="0.25">
      <c r="A26" s="21" t="s">
        <v>142</v>
      </c>
      <c r="B26" s="26">
        <f>B16+B17+B22</f>
        <v>7126810.4199999999</v>
      </c>
      <c r="C26" s="26">
        <f>C16+C17+C22</f>
        <v>8380882</v>
      </c>
      <c r="D26" s="26">
        <f>D16+D17+D22</f>
        <v>8380882</v>
      </c>
      <c r="E26" s="26">
        <f>E16+E17+E22</f>
        <v>8266275.5899999999</v>
      </c>
      <c r="F26" s="41">
        <f t="shared" ref="F26:F27" si="8">IFERROR(E26/B26*100,"-")</f>
        <v>115.9884310490751</v>
      </c>
      <c r="G26" s="41">
        <f t="shared" ref="G26:G27" si="9">IFERROR(E26/D26*100,"-")</f>
        <v>98.632525669732601</v>
      </c>
      <c r="I26" s="20"/>
    </row>
    <row r="27" spans="1:9" x14ac:dyDescent="0.25">
      <c r="A27" s="21" t="s">
        <v>137</v>
      </c>
      <c r="B27" s="26">
        <f>B18+B19+B23</f>
        <v>7016436.4900000002</v>
      </c>
      <c r="C27" s="26">
        <f>C18+C19+C23</f>
        <v>8373877</v>
      </c>
      <c r="D27" s="26">
        <f>D18+D19+D23</f>
        <v>8373877</v>
      </c>
      <c r="E27" s="26">
        <f>E18+E19+E23</f>
        <v>8317949.0699999984</v>
      </c>
      <c r="F27" s="41">
        <f t="shared" si="8"/>
        <v>118.54948137640733</v>
      </c>
      <c r="G27" s="41">
        <f t="shared" si="9"/>
        <v>99.332114264396267</v>
      </c>
      <c r="I27" s="20"/>
    </row>
    <row r="28" spans="1:9" x14ac:dyDescent="0.25">
      <c r="A28" s="68" t="s">
        <v>138</v>
      </c>
      <c r="B28" s="69">
        <f>B26-B27</f>
        <v>110373.9299999997</v>
      </c>
      <c r="C28" s="69">
        <f t="shared" ref="C28:E28" si="10">C26-C27</f>
        <v>7005</v>
      </c>
      <c r="D28" s="69">
        <f t="shared" si="10"/>
        <v>7005</v>
      </c>
      <c r="E28" s="69">
        <f t="shared" si="10"/>
        <v>-51673.479999998584</v>
      </c>
      <c r="F28" s="70"/>
      <c r="G28" s="70"/>
      <c r="I28" s="20"/>
    </row>
    <row r="29" spans="1:9" ht="0.75" customHeight="1" x14ac:dyDescent="0.25">
      <c r="A29" s="21"/>
      <c r="B29" s="22"/>
      <c r="C29" s="22"/>
      <c r="D29" s="22"/>
      <c r="E29" s="22"/>
      <c r="F29" s="39"/>
      <c r="G29" s="39"/>
    </row>
    <row r="30" spans="1:9" hidden="1" x14ac:dyDescent="0.25">
      <c r="A30" s="23" t="s">
        <v>135</v>
      </c>
      <c r="B30" s="24">
        <v>617539.44999999995</v>
      </c>
      <c r="C30" s="24"/>
      <c r="D30" s="24"/>
      <c r="E30" s="24">
        <v>509068.91</v>
      </c>
      <c r="F30" s="40"/>
      <c r="G30" s="40"/>
      <c r="I30" s="20"/>
    </row>
    <row r="31" spans="1:9" hidden="1" x14ac:dyDescent="0.25">
      <c r="A31" s="23" t="s">
        <v>136</v>
      </c>
      <c r="B31" s="93">
        <v>0</v>
      </c>
      <c r="C31" s="24"/>
      <c r="D31" s="24"/>
      <c r="E31" s="93">
        <v>0</v>
      </c>
      <c r="F31" s="40"/>
      <c r="G31" s="40"/>
      <c r="I31" s="20"/>
    </row>
    <row r="32" spans="1:9" ht="1.5" hidden="1" customHeight="1" x14ac:dyDescent="0.25">
      <c r="A32" s="21"/>
      <c r="B32" s="25"/>
      <c r="C32" s="25"/>
      <c r="D32" s="22"/>
      <c r="E32" s="22"/>
      <c r="F32" s="39"/>
      <c r="G32" s="39"/>
    </row>
    <row r="33" spans="1:9" x14ac:dyDescent="0.25">
      <c r="A33" s="73" t="s">
        <v>143</v>
      </c>
      <c r="B33" s="74"/>
      <c r="C33" s="74"/>
      <c r="D33" s="75"/>
      <c r="E33" s="75"/>
      <c r="F33" s="76"/>
      <c r="G33" s="76"/>
    </row>
    <row r="34" spans="1:9" x14ac:dyDescent="0.25">
      <c r="A34" s="21" t="s">
        <v>220</v>
      </c>
      <c r="B34" s="22">
        <v>0</v>
      </c>
      <c r="C34" s="22">
        <v>0</v>
      </c>
      <c r="D34" s="22">
        <v>0</v>
      </c>
      <c r="E34" s="22">
        <v>0</v>
      </c>
      <c r="F34" s="39"/>
      <c r="G34" s="39"/>
      <c r="I34" s="20"/>
    </row>
    <row r="35" spans="1:9" x14ac:dyDescent="0.25">
      <c r="A35" s="21" t="s">
        <v>221</v>
      </c>
      <c r="B35" s="22">
        <v>-617539.44999999995</v>
      </c>
      <c r="C35" s="22">
        <v>-7005</v>
      </c>
      <c r="D35" s="22">
        <v>-7005</v>
      </c>
      <c r="E35" s="22">
        <v>-509068.91</v>
      </c>
      <c r="F35" s="39"/>
      <c r="G35" s="39"/>
      <c r="I35" s="20"/>
    </row>
    <row r="36" spans="1:9" ht="18" customHeight="1" x14ac:dyDescent="0.25">
      <c r="A36" s="68" t="s">
        <v>156</v>
      </c>
      <c r="B36" s="69">
        <f>B34+B35</f>
        <v>-617539.44999999995</v>
      </c>
      <c r="C36" s="69">
        <f>C34+C35</f>
        <v>-7005</v>
      </c>
      <c r="D36" s="69">
        <f>D34+D35</f>
        <v>-7005</v>
      </c>
      <c r="E36" s="69">
        <f>E34+E35</f>
        <v>-509068.91</v>
      </c>
      <c r="F36" s="70"/>
      <c r="G36" s="70"/>
      <c r="I36" s="20"/>
    </row>
    <row r="37" spans="1:9" ht="9" customHeight="1" x14ac:dyDescent="0.25"/>
    <row r="38" spans="1:9" x14ac:dyDescent="0.25">
      <c r="A38" s="77" t="s">
        <v>138</v>
      </c>
      <c r="B38" s="78">
        <f>B28+B36</f>
        <v>-507165.52000000025</v>
      </c>
      <c r="C38" s="78">
        <f>C28+C36</f>
        <v>0</v>
      </c>
      <c r="D38" s="78">
        <f>D28+D36</f>
        <v>0</v>
      </c>
      <c r="E38" s="78">
        <f>E28+E36</f>
        <v>-560742.3899999985</v>
      </c>
      <c r="F38" s="79"/>
      <c r="G38" s="79"/>
      <c r="I38" s="20"/>
    </row>
    <row r="39" spans="1:9" x14ac:dyDescent="0.25">
      <c r="I39" s="20"/>
    </row>
    <row r="41" spans="1:9" x14ac:dyDescent="0.25">
      <c r="E41" s="20"/>
    </row>
    <row r="42" spans="1:9" x14ac:dyDescent="0.25">
      <c r="E42" s="20"/>
    </row>
    <row r="43" spans="1:9" x14ac:dyDescent="0.25">
      <c r="E43" s="20"/>
    </row>
  </sheetData>
  <mergeCells count="6">
    <mergeCell ref="A10:G10"/>
    <mergeCell ref="A1:G1"/>
    <mergeCell ref="A2:G2"/>
    <mergeCell ref="A3:G3"/>
    <mergeCell ref="A6:G6"/>
    <mergeCell ref="A8:G8"/>
  </mergeCells>
  <conditionalFormatting sqref="B30:B31">
    <cfRule type="containsBlanks" dxfId="123" priority="3">
      <formula>LEN(TRIM(B30))=0</formula>
    </cfRule>
  </conditionalFormatting>
  <conditionalFormatting sqref="B34:E35">
    <cfRule type="containsBlanks" dxfId="122" priority="1">
      <formula>LEN(TRIM(B34))=0</formula>
    </cfRule>
  </conditionalFormatting>
  <conditionalFormatting sqref="E30:E31">
    <cfRule type="containsBlanks" dxfId="121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0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7"/>
  <sheetViews>
    <sheetView showGridLines="0" view="pageLayout" topLeftCell="A380" zoomScaleNormal="100" workbookViewId="0">
      <selection activeCell="D397" sqref="D397"/>
    </sheetView>
  </sheetViews>
  <sheetFormatPr defaultColWidth="9.140625" defaultRowHeight="12.75" x14ac:dyDescent="0.2"/>
  <cols>
    <col min="1" max="1" width="87.140625" style="1" bestFit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5703125" style="10" bestFit="1" customWidth="1"/>
    <col min="8" max="16384" width="9.140625" style="1"/>
  </cols>
  <sheetData>
    <row r="1" spans="1:13" s="3" customFormat="1" ht="15.75" x14ac:dyDescent="0.25">
      <c r="A1" s="175" t="s">
        <v>116</v>
      </c>
      <c r="B1" s="175"/>
      <c r="C1" s="175"/>
      <c r="D1" s="175"/>
      <c r="E1" s="175"/>
      <c r="F1" s="175"/>
      <c r="G1" s="175"/>
    </row>
    <row r="2" spans="1:13" s="3" customFormat="1" ht="7.5" customHeight="1" x14ac:dyDescent="0.25">
      <c r="A2" s="2"/>
      <c r="B2" s="2"/>
      <c r="C2" s="2"/>
      <c r="D2" s="2"/>
      <c r="E2" s="2"/>
      <c r="F2" s="2"/>
      <c r="G2" s="8"/>
    </row>
    <row r="3" spans="1:13" s="3" customFormat="1" ht="15.75" x14ac:dyDescent="0.25">
      <c r="A3" s="179" t="s">
        <v>267</v>
      </c>
      <c r="B3" s="179"/>
      <c r="C3" s="179"/>
      <c r="D3" s="179"/>
      <c r="E3" s="179"/>
      <c r="F3" s="179"/>
      <c r="G3" s="179"/>
    </row>
    <row r="4" spans="1:13" s="3" customFormat="1" ht="6.75" customHeight="1" x14ac:dyDescent="0.25">
      <c r="G4" s="9"/>
    </row>
    <row r="5" spans="1:13" s="3" customFormat="1" ht="15.75" x14ac:dyDescent="0.25">
      <c r="A5" s="126" t="s">
        <v>0</v>
      </c>
      <c r="G5" s="9"/>
    </row>
    <row r="6" spans="1:13" s="3" customFormat="1" ht="11.25" customHeight="1" x14ac:dyDescent="0.25">
      <c r="A6" s="58"/>
      <c r="G6" s="9"/>
    </row>
    <row r="7" spans="1:13" s="120" customFormat="1" ht="15.75" x14ac:dyDescent="0.25">
      <c r="A7" s="171" t="s">
        <v>257</v>
      </c>
      <c r="B7" s="171"/>
      <c r="C7" s="171"/>
      <c r="D7" s="171"/>
      <c r="E7" s="171"/>
      <c r="F7" s="171"/>
      <c r="G7" s="171"/>
    </row>
    <row r="8" spans="1:13" ht="6.75" customHeight="1" x14ac:dyDescent="0.2">
      <c r="A8" s="46"/>
      <c r="B8" s="46"/>
      <c r="C8" s="46"/>
      <c r="D8" s="46"/>
      <c r="E8" s="46"/>
      <c r="F8" s="46"/>
      <c r="G8" s="47"/>
    </row>
    <row r="9" spans="1:13" ht="38.25" x14ac:dyDescent="0.2">
      <c r="A9" s="57" t="s">
        <v>113</v>
      </c>
      <c r="B9" s="29" t="str">
        <f>'Sažetak '!B13</f>
        <v>Ostvarenje / izvršenje 
01.01.-31.12.'23.</v>
      </c>
      <c r="C9" s="29" t="str">
        <f>'Sažetak '!C13</f>
        <v>Rebalans  
2024.</v>
      </c>
      <c r="D9" s="29" t="str">
        <f>'Sažetak '!D13</f>
        <v>Tekući plan 
2024.</v>
      </c>
      <c r="E9" s="29" t="str">
        <f>'Sažetak '!E13</f>
        <v>Ostvarenje / izvršenje 
01.01.-31.12.'24.</v>
      </c>
      <c r="F9" s="38" t="s">
        <v>190</v>
      </c>
      <c r="G9" s="38" t="s">
        <v>191</v>
      </c>
    </row>
    <row r="10" spans="1:13" s="4" customFormat="1" ht="11.25" x14ac:dyDescent="0.2">
      <c r="A10" s="55">
        <v>1</v>
      </c>
      <c r="B10" s="55">
        <v>2</v>
      </c>
      <c r="C10" s="55">
        <v>3</v>
      </c>
      <c r="D10" s="55">
        <v>4</v>
      </c>
      <c r="E10" s="55">
        <v>5</v>
      </c>
      <c r="F10" s="55" t="s">
        <v>114</v>
      </c>
      <c r="G10" s="56" t="s">
        <v>115</v>
      </c>
    </row>
    <row r="11" spans="1:13" ht="15.75" x14ac:dyDescent="0.25">
      <c r="A11" s="7" t="s">
        <v>1</v>
      </c>
      <c r="B11" s="104">
        <f>B12+B35+B42+B46+B54+B63</f>
        <v>7122840.3700000001</v>
      </c>
      <c r="C11" s="104">
        <f t="shared" ref="C11:E11" si="0">C12+C35+C42+C46+C54+C63</f>
        <v>8377811</v>
      </c>
      <c r="D11" s="104">
        <f t="shared" si="0"/>
        <v>8377811</v>
      </c>
      <c r="E11" s="104">
        <f t="shared" si="0"/>
        <v>8263442.7999999998</v>
      </c>
      <c r="F11" s="110">
        <f>IFERROR(E11/B11*100,"-")</f>
        <v>116.01330888733648</v>
      </c>
      <c r="G11" s="110">
        <f>IFERROR(E11/D11*100,"-")</f>
        <v>98.634867747672985</v>
      </c>
      <c r="H11" s="82"/>
      <c r="I11" s="98"/>
      <c r="J11" s="99"/>
      <c r="K11" s="99"/>
      <c r="L11" s="99"/>
      <c r="M11" s="99"/>
    </row>
    <row r="12" spans="1:13" ht="15.75" x14ac:dyDescent="0.25">
      <c r="A12" s="53" t="s">
        <v>2</v>
      </c>
      <c r="B12" s="105">
        <f>B13+B15+B20+B23+B26+B29</f>
        <v>627073.43000000005</v>
      </c>
      <c r="C12" s="105">
        <v>303010</v>
      </c>
      <c r="D12" s="105">
        <v>303010</v>
      </c>
      <c r="E12" s="105">
        <f t="shared" ref="E12" si="1">E13+E15+E20+E23+E26+E29</f>
        <v>396245.77999999997</v>
      </c>
      <c r="F12" s="111">
        <f t="shared" ref="F12:F75" si="2">IFERROR(E12/B12*100,"-")</f>
        <v>63.189693749263128</v>
      </c>
      <c r="G12" s="111">
        <f t="shared" ref="G12:G75" si="3">IFERROR(E12/D12*100,"-")</f>
        <v>130.76986898122175</v>
      </c>
      <c r="H12" s="82"/>
      <c r="I12" s="98"/>
      <c r="J12" s="99"/>
      <c r="K12" s="99"/>
      <c r="L12" s="99"/>
      <c r="M12" s="99"/>
    </row>
    <row r="13" spans="1:13" x14ac:dyDescent="0.2">
      <c r="A13" s="50" t="s">
        <v>3</v>
      </c>
      <c r="B13" s="105">
        <f>B14</f>
        <v>0</v>
      </c>
      <c r="C13" s="105"/>
      <c r="D13" s="105"/>
      <c r="E13" s="105">
        <f t="shared" ref="E13" si="4">E14</f>
        <v>0</v>
      </c>
      <c r="F13" s="111" t="str">
        <f t="shared" si="2"/>
        <v>-</v>
      </c>
      <c r="G13" s="111" t="str">
        <f t="shared" si="3"/>
        <v>-</v>
      </c>
      <c r="H13" s="82"/>
      <c r="I13" s="100"/>
    </row>
    <row r="14" spans="1:13" x14ac:dyDescent="0.2">
      <c r="A14" s="51" t="s">
        <v>4</v>
      </c>
      <c r="B14" s="22">
        <v>0</v>
      </c>
      <c r="C14" s="106"/>
      <c r="D14" s="106"/>
      <c r="E14" s="22">
        <v>0</v>
      </c>
      <c r="F14" s="112" t="str">
        <f t="shared" si="2"/>
        <v>-</v>
      </c>
      <c r="G14" s="111" t="str">
        <f t="shared" si="3"/>
        <v>-</v>
      </c>
      <c r="H14" s="82"/>
    </row>
    <row r="15" spans="1:13" x14ac:dyDescent="0.2">
      <c r="A15" s="50" t="s">
        <v>5</v>
      </c>
      <c r="B15" s="105">
        <f>SUM(B16:B19)</f>
        <v>0</v>
      </c>
      <c r="C15" s="105"/>
      <c r="D15" s="105"/>
      <c r="E15" s="105">
        <f t="shared" ref="E15" si="5">SUM(E16:E19)</f>
        <v>0</v>
      </c>
      <c r="F15" s="111" t="str">
        <f t="shared" si="2"/>
        <v>-</v>
      </c>
      <c r="G15" s="111" t="str">
        <f t="shared" si="3"/>
        <v>-</v>
      </c>
      <c r="H15" s="82"/>
    </row>
    <row r="16" spans="1:13" x14ac:dyDescent="0.2">
      <c r="A16" s="51" t="s">
        <v>6</v>
      </c>
      <c r="B16" s="22">
        <v>0</v>
      </c>
      <c r="C16" s="106"/>
      <c r="D16" s="106"/>
      <c r="E16" s="22">
        <v>0</v>
      </c>
      <c r="F16" s="112" t="str">
        <f t="shared" si="2"/>
        <v>-</v>
      </c>
      <c r="G16" s="111" t="str">
        <f t="shared" si="3"/>
        <v>-</v>
      </c>
      <c r="H16" s="82"/>
    </row>
    <row r="17" spans="1:8" x14ac:dyDescent="0.2">
      <c r="A17" s="51" t="s">
        <v>206</v>
      </c>
      <c r="B17" s="22">
        <v>0</v>
      </c>
      <c r="C17" s="106"/>
      <c r="D17" s="106"/>
      <c r="E17" s="22">
        <v>0</v>
      </c>
      <c r="F17" s="112" t="str">
        <f t="shared" si="2"/>
        <v>-</v>
      </c>
      <c r="G17" s="111" t="str">
        <f t="shared" si="3"/>
        <v>-</v>
      </c>
      <c r="H17" s="82"/>
    </row>
    <row r="18" spans="1:8" x14ac:dyDescent="0.2">
      <c r="A18" s="51" t="s">
        <v>198</v>
      </c>
      <c r="B18" s="22">
        <v>0</v>
      </c>
      <c r="C18" s="106"/>
      <c r="D18" s="106"/>
      <c r="E18" s="22">
        <v>0</v>
      </c>
      <c r="F18" s="112" t="str">
        <f t="shared" si="2"/>
        <v>-</v>
      </c>
      <c r="G18" s="111" t="str">
        <f t="shared" si="3"/>
        <v>-</v>
      </c>
      <c r="H18" s="82"/>
    </row>
    <row r="19" spans="1:8" x14ac:dyDescent="0.2">
      <c r="A19" s="51" t="s">
        <v>199</v>
      </c>
      <c r="B19" s="22">
        <v>0</v>
      </c>
      <c r="C19" s="106"/>
      <c r="D19" s="106"/>
      <c r="E19" s="22">
        <v>0</v>
      </c>
      <c r="F19" s="112" t="str">
        <f t="shared" si="2"/>
        <v>-</v>
      </c>
      <c r="G19" s="111" t="str">
        <f t="shared" si="3"/>
        <v>-</v>
      </c>
      <c r="H19" s="82"/>
    </row>
    <row r="20" spans="1:8" x14ac:dyDescent="0.2">
      <c r="A20" s="50" t="s">
        <v>222</v>
      </c>
      <c r="B20" s="105">
        <f>B21+B22</f>
        <v>9235.5300000000007</v>
      </c>
      <c r="C20" s="105"/>
      <c r="D20" s="105"/>
      <c r="E20" s="105">
        <f t="shared" ref="E20" si="6">E21+E22</f>
        <v>9434.39</v>
      </c>
      <c r="F20" s="111">
        <f t="shared" si="2"/>
        <v>102.15320615059449</v>
      </c>
      <c r="G20" s="111" t="str">
        <f t="shared" si="3"/>
        <v>-</v>
      </c>
      <c r="H20" s="82"/>
    </row>
    <row r="21" spans="1:8" x14ac:dyDescent="0.2">
      <c r="A21" s="51" t="s">
        <v>223</v>
      </c>
      <c r="B21" s="22">
        <v>9235.5300000000007</v>
      </c>
      <c r="C21" s="106"/>
      <c r="D21" s="106"/>
      <c r="E21" s="22">
        <v>9434.39</v>
      </c>
      <c r="F21" s="112">
        <f t="shared" si="2"/>
        <v>102.15320615059449</v>
      </c>
      <c r="G21" s="111" t="str">
        <f t="shared" si="3"/>
        <v>-</v>
      </c>
      <c r="H21" s="82"/>
    </row>
    <row r="22" spans="1:8" x14ac:dyDescent="0.2">
      <c r="A22" s="51" t="s">
        <v>224</v>
      </c>
      <c r="B22" s="22">
        <v>0</v>
      </c>
      <c r="C22" s="106"/>
      <c r="D22" s="106"/>
      <c r="E22" s="22">
        <v>0</v>
      </c>
      <c r="F22" s="112" t="str">
        <f t="shared" si="2"/>
        <v>-</v>
      </c>
      <c r="G22" s="111" t="str">
        <f t="shared" si="3"/>
        <v>-</v>
      </c>
      <c r="H22" s="82"/>
    </row>
    <row r="23" spans="1:8" x14ac:dyDescent="0.2">
      <c r="A23" s="50" t="s">
        <v>225</v>
      </c>
      <c r="B23" s="105">
        <f>B24+B25</f>
        <v>197800.13</v>
      </c>
      <c r="C23" s="105"/>
      <c r="D23" s="105"/>
      <c r="E23" s="105">
        <f t="shared" ref="E23" si="7">E24+E25</f>
        <v>73160.53</v>
      </c>
      <c r="F23" s="111">
        <f t="shared" si="2"/>
        <v>36.987099047912658</v>
      </c>
      <c r="G23" s="111" t="str">
        <f t="shared" si="3"/>
        <v>-</v>
      </c>
      <c r="H23" s="82"/>
    </row>
    <row r="24" spans="1:8" x14ac:dyDescent="0.2">
      <c r="A24" s="51" t="s">
        <v>226</v>
      </c>
      <c r="B24" s="106">
        <v>122429.31</v>
      </c>
      <c r="C24" s="106"/>
      <c r="D24" s="106"/>
      <c r="E24" s="106">
        <v>50949.48</v>
      </c>
      <c r="F24" s="112">
        <f t="shared" si="2"/>
        <v>41.615426894099137</v>
      </c>
      <c r="G24" s="111" t="str">
        <f t="shared" si="3"/>
        <v>-</v>
      </c>
      <c r="H24" s="82"/>
    </row>
    <row r="25" spans="1:8" x14ac:dyDescent="0.2">
      <c r="A25" s="51" t="s">
        <v>227</v>
      </c>
      <c r="B25" s="22">
        <v>75370.820000000007</v>
      </c>
      <c r="C25" s="106"/>
      <c r="D25" s="106"/>
      <c r="E25" s="22">
        <v>22211.05</v>
      </c>
      <c r="F25" s="112">
        <f t="shared" si="2"/>
        <v>29.469030587699585</v>
      </c>
      <c r="G25" s="111" t="str">
        <f t="shared" si="3"/>
        <v>-</v>
      </c>
      <c r="H25" s="82"/>
    </row>
    <row r="26" spans="1:8" x14ac:dyDescent="0.2">
      <c r="A26" s="50" t="s">
        <v>7</v>
      </c>
      <c r="B26" s="105">
        <f>B27+B28</f>
        <v>420037.77</v>
      </c>
      <c r="C26" s="105"/>
      <c r="D26" s="105"/>
      <c r="E26" s="105">
        <f t="shared" ref="E26" si="8">E27+E28</f>
        <v>313650.86</v>
      </c>
      <c r="F26" s="111">
        <f t="shared" si="2"/>
        <v>74.672061038701344</v>
      </c>
      <c r="G26" s="111" t="str">
        <f t="shared" si="3"/>
        <v>-</v>
      </c>
      <c r="H26" s="82"/>
    </row>
    <row r="27" spans="1:8" x14ac:dyDescent="0.2">
      <c r="A27" s="51" t="s">
        <v>8</v>
      </c>
      <c r="B27" s="106">
        <v>420037.77</v>
      </c>
      <c r="C27" s="106"/>
      <c r="D27" s="106"/>
      <c r="E27" s="106">
        <v>313650.86</v>
      </c>
      <c r="F27" s="112">
        <f t="shared" si="2"/>
        <v>74.672061038701344</v>
      </c>
      <c r="G27" s="111" t="str">
        <f t="shared" si="3"/>
        <v>-</v>
      </c>
      <c r="H27" s="82"/>
    </row>
    <row r="28" spans="1:8" x14ac:dyDescent="0.2">
      <c r="A28" s="51" t="s">
        <v>144</v>
      </c>
      <c r="B28" s="22">
        <v>0</v>
      </c>
      <c r="C28" s="106"/>
      <c r="D28" s="106"/>
      <c r="E28" s="22">
        <v>0</v>
      </c>
      <c r="F28" s="112" t="str">
        <f t="shared" si="2"/>
        <v>-</v>
      </c>
      <c r="G28" s="111" t="str">
        <f t="shared" si="3"/>
        <v>-</v>
      </c>
      <c r="H28" s="82"/>
    </row>
    <row r="29" spans="1:8" x14ac:dyDescent="0.2">
      <c r="A29" s="50" t="s">
        <v>252</v>
      </c>
      <c r="B29" s="105">
        <f>B30+B31+B32+B33</f>
        <v>0</v>
      </c>
      <c r="C29" s="105"/>
      <c r="D29" s="105"/>
      <c r="E29" s="105">
        <f t="shared" ref="E29" si="9">E30+E31+E32+E33</f>
        <v>0</v>
      </c>
      <c r="F29" s="112" t="str">
        <f t="shared" si="2"/>
        <v>-</v>
      </c>
      <c r="G29" s="111" t="str">
        <f t="shared" si="3"/>
        <v>-</v>
      </c>
      <c r="H29" s="82"/>
    </row>
    <row r="30" spans="1:8" x14ac:dyDescent="0.2">
      <c r="A30" s="51" t="s">
        <v>253</v>
      </c>
      <c r="B30" s="22">
        <v>0</v>
      </c>
      <c r="C30" s="106"/>
      <c r="D30" s="106"/>
      <c r="E30" s="22">
        <v>0</v>
      </c>
      <c r="F30" s="112" t="str">
        <f t="shared" si="2"/>
        <v>-</v>
      </c>
      <c r="G30" s="111" t="str">
        <f t="shared" si="3"/>
        <v>-</v>
      </c>
      <c r="H30" s="82"/>
    </row>
    <row r="31" spans="1:8" x14ac:dyDescent="0.2">
      <c r="A31" s="51" t="s">
        <v>254</v>
      </c>
      <c r="B31" s="22">
        <v>0</v>
      </c>
      <c r="C31" s="106"/>
      <c r="D31" s="106"/>
      <c r="E31" s="22">
        <v>0</v>
      </c>
      <c r="F31" s="112" t="str">
        <f t="shared" si="2"/>
        <v>-</v>
      </c>
      <c r="G31" s="111" t="str">
        <f t="shared" si="3"/>
        <v>-</v>
      </c>
      <c r="H31" s="82"/>
    </row>
    <row r="32" spans="1:8" x14ac:dyDescent="0.2">
      <c r="A32" s="51" t="s">
        <v>255</v>
      </c>
      <c r="B32" s="22">
        <v>0</v>
      </c>
      <c r="C32" s="106"/>
      <c r="D32" s="106"/>
      <c r="E32" s="106">
        <v>0</v>
      </c>
      <c r="F32" s="112" t="str">
        <f t="shared" si="2"/>
        <v>-</v>
      </c>
      <c r="G32" s="111" t="str">
        <f t="shared" si="3"/>
        <v>-</v>
      </c>
      <c r="H32" s="82"/>
    </row>
    <row r="33" spans="1:8" x14ac:dyDescent="0.2">
      <c r="A33" s="51" t="s">
        <v>256</v>
      </c>
      <c r="B33" s="22">
        <v>0</v>
      </c>
      <c r="C33" s="106"/>
      <c r="D33" s="159"/>
      <c r="E33" s="22">
        <v>0</v>
      </c>
      <c r="F33" s="112" t="str">
        <f t="shared" si="2"/>
        <v>-</v>
      </c>
      <c r="G33" s="111" t="str">
        <f t="shared" si="3"/>
        <v>-</v>
      </c>
      <c r="H33" s="82"/>
    </row>
    <row r="34" spans="1:8" ht="7.5" customHeight="1" x14ac:dyDescent="0.2">
      <c r="A34" s="51"/>
      <c r="B34" s="106"/>
      <c r="C34" s="106"/>
      <c r="D34" s="106"/>
      <c r="E34" s="106"/>
      <c r="F34" s="112"/>
      <c r="G34" s="111"/>
      <c r="H34" s="82"/>
    </row>
    <row r="35" spans="1:8" x14ac:dyDescent="0.2">
      <c r="A35" s="53" t="s">
        <v>9</v>
      </c>
      <c r="B35" s="105">
        <f>B36</f>
        <v>3887.38</v>
      </c>
      <c r="C35" s="105">
        <v>3665</v>
      </c>
      <c r="D35" s="105">
        <v>3665</v>
      </c>
      <c r="E35" s="105">
        <f t="shared" ref="E35" si="10">E36</f>
        <v>4400.9000000000005</v>
      </c>
      <c r="F35" s="111">
        <f t="shared" si="2"/>
        <v>113.20992545107502</v>
      </c>
      <c r="G35" s="111">
        <f t="shared" si="3"/>
        <v>120.07912687585267</v>
      </c>
      <c r="H35" s="82"/>
    </row>
    <row r="36" spans="1:8" x14ac:dyDescent="0.2">
      <c r="A36" s="50" t="s">
        <v>10</v>
      </c>
      <c r="B36" s="105">
        <f>SUM(B37:B40)</f>
        <v>3887.38</v>
      </c>
      <c r="C36" s="105"/>
      <c r="D36" s="105"/>
      <c r="E36" s="105">
        <f t="shared" ref="E36" si="11">SUM(E37:E40)</f>
        <v>4400.9000000000005</v>
      </c>
      <c r="F36" s="111">
        <f t="shared" si="2"/>
        <v>113.20992545107502</v>
      </c>
      <c r="G36" s="111" t="str">
        <f t="shared" si="3"/>
        <v>-</v>
      </c>
      <c r="H36" s="82"/>
    </row>
    <row r="37" spans="1:8" x14ac:dyDescent="0.2">
      <c r="A37" s="51" t="s">
        <v>11</v>
      </c>
      <c r="B37" s="106">
        <v>3823.57</v>
      </c>
      <c r="C37" s="106"/>
      <c r="D37" s="106"/>
      <c r="E37" s="106">
        <v>4345.72</v>
      </c>
      <c r="F37" s="112">
        <f t="shared" si="2"/>
        <v>113.65608580462761</v>
      </c>
      <c r="G37" s="111" t="str">
        <f t="shared" si="3"/>
        <v>-</v>
      </c>
      <c r="H37" s="82"/>
    </row>
    <row r="38" spans="1:8" x14ac:dyDescent="0.2">
      <c r="A38" s="51" t="s">
        <v>12</v>
      </c>
      <c r="B38" s="22">
        <v>63.81</v>
      </c>
      <c r="C38" s="159"/>
      <c r="D38" s="106"/>
      <c r="E38" s="22">
        <v>55.18</v>
      </c>
      <c r="F38" s="112">
        <f t="shared" si="2"/>
        <v>86.475474063626393</v>
      </c>
      <c r="G38" s="111" t="str">
        <f t="shared" si="3"/>
        <v>-</v>
      </c>
      <c r="H38" s="82"/>
    </row>
    <row r="39" spans="1:8" x14ac:dyDescent="0.2">
      <c r="A39" s="51" t="s">
        <v>228</v>
      </c>
      <c r="B39" s="22">
        <v>0</v>
      </c>
      <c r="C39" s="159"/>
      <c r="D39" s="106"/>
      <c r="E39" s="22">
        <v>0</v>
      </c>
      <c r="F39" s="112" t="str">
        <f t="shared" si="2"/>
        <v>-</v>
      </c>
      <c r="G39" s="111" t="str">
        <f t="shared" si="3"/>
        <v>-</v>
      </c>
      <c r="H39" s="82"/>
    </row>
    <row r="40" spans="1:8" x14ac:dyDescent="0.2">
      <c r="A40" s="51" t="s">
        <v>200</v>
      </c>
      <c r="B40" s="22">
        <v>0</v>
      </c>
      <c r="C40" s="159"/>
      <c r="D40" s="106"/>
      <c r="E40" s="22">
        <v>0</v>
      </c>
      <c r="F40" s="112" t="str">
        <f t="shared" si="2"/>
        <v>-</v>
      </c>
      <c r="G40" s="111" t="str">
        <f t="shared" si="3"/>
        <v>-</v>
      </c>
      <c r="H40" s="82"/>
    </row>
    <row r="41" spans="1:8" ht="7.5" customHeight="1" x14ac:dyDescent="0.2">
      <c r="A41" s="51"/>
      <c r="B41" s="106"/>
      <c r="C41" s="159"/>
      <c r="D41" s="106"/>
      <c r="E41" s="106"/>
      <c r="F41" s="112"/>
      <c r="G41" s="111"/>
      <c r="H41" s="82"/>
    </row>
    <row r="42" spans="1:8" x14ac:dyDescent="0.2">
      <c r="A42" s="53" t="s">
        <v>13</v>
      </c>
      <c r="B42" s="105">
        <f>B43</f>
        <v>211752.95999999999</v>
      </c>
      <c r="C42" s="160">
        <v>301600</v>
      </c>
      <c r="D42" s="105">
        <v>301600</v>
      </c>
      <c r="E42" s="105">
        <f t="shared" ref="E42:E43" si="12">E43</f>
        <v>275119.02</v>
      </c>
      <c r="F42" s="111">
        <f t="shared" si="2"/>
        <v>129.92452148012478</v>
      </c>
      <c r="G42" s="111">
        <f t="shared" si="3"/>
        <v>91.21983421750663</v>
      </c>
      <c r="H42" s="82"/>
    </row>
    <row r="43" spans="1:8" x14ac:dyDescent="0.2">
      <c r="A43" s="50" t="s">
        <v>14</v>
      </c>
      <c r="B43" s="105">
        <f>B44</f>
        <v>211752.95999999999</v>
      </c>
      <c r="C43" s="160"/>
      <c r="D43" s="105"/>
      <c r="E43" s="105">
        <f t="shared" si="12"/>
        <v>275119.02</v>
      </c>
      <c r="F43" s="111">
        <f t="shared" si="2"/>
        <v>129.92452148012478</v>
      </c>
      <c r="G43" s="111" t="str">
        <f t="shared" si="3"/>
        <v>-</v>
      </c>
      <c r="H43" s="82"/>
    </row>
    <row r="44" spans="1:8" x14ac:dyDescent="0.2">
      <c r="A44" s="51" t="s">
        <v>15</v>
      </c>
      <c r="B44" s="106">
        <v>211752.95999999999</v>
      </c>
      <c r="C44" s="159"/>
      <c r="D44" s="106"/>
      <c r="E44" s="106">
        <v>275119.02</v>
      </c>
      <c r="F44" s="112">
        <f t="shared" si="2"/>
        <v>129.92452148012478</v>
      </c>
      <c r="G44" s="111" t="str">
        <f t="shared" si="3"/>
        <v>-</v>
      </c>
      <c r="H44" s="82"/>
    </row>
    <row r="45" spans="1:8" ht="7.5" customHeight="1" x14ac:dyDescent="0.2">
      <c r="A45" s="51"/>
      <c r="B45" s="106"/>
      <c r="C45" s="159"/>
      <c r="D45" s="106"/>
      <c r="E45" s="106"/>
      <c r="F45" s="112"/>
      <c r="G45" s="111"/>
      <c r="H45" s="82"/>
    </row>
    <row r="46" spans="1:8" ht="25.5" x14ac:dyDescent="0.2">
      <c r="A46" s="53" t="s">
        <v>207</v>
      </c>
      <c r="B46" s="105">
        <f>B47+B50</f>
        <v>751971.05</v>
      </c>
      <c r="C46" s="160">
        <v>880597</v>
      </c>
      <c r="D46" s="105">
        <v>880597</v>
      </c>
      <c r="E46" s="105">
        <f t="shared" ref="E46" si="13">E47+E50</f>
        <v>775745.07000000007</v>
      </c>
      <c r="F46" s="111">
        <f t="shared" si="2"/>
        <v>103.16156054145968</v>
      </c>
      <c r="G46" s="111">
        <f t="shared" si="3"/>
        <v>88.09308571344215</v>
      </c>
      <c r="H46" s="82"/>
    </row>
    <row r="47" spans="1:8" x14ac:dyDescent="0.2">
      <c r="A47" s="50" t="s">
        <v>16</v>
      </c>
      <c r="B47" s="105">
        <f>B48+B49</f>
        <v>745721.05</v>
      </c>
      <c r="C47" s="160"/>
      <c r="D47" s="105"/>
      <c r="E47" s="105">
        <f t="shared" ref="E47" si="14">E48+E49</f>
        <v>750098.4</v>
      </c>
      <c r="F47" s="111">
        <f t="shared" si="2"/>
        <v>100.58699563328672</v>
      </c>
      <c r="G47" s="111" t="str">
        <f t="shared" si="3"/>
        <v>-</v>
      </c>
      <c r="H47" s="82"/>
    </row>
    <row r="48" spans="1:8" x14ac:dyDescent="0.2">
      <c r="A48" s="51" t="s">
        <v>229</v>
      </c>
      <c r="B48" s="22">
        <v>0</v>
      </c>
      <c r="C48" s="160"/>
      <c r="D48" s="105"/>
      <c r="E48" s="22">
        <v>0</v>
      </c>
      <c r="F48" s="111" t="str">
        <f t="shared" si="2"/>
        <v>-</v>
      </c>
      <c r="G48" s="111" t="str">
        <f t="shared" si="3"/>
        <v>-</v>
      </c>
      <c r="H48" s="82"/>
    </row>
    <row r="49" spans="1:8" x14ac:dyDescent="0.2">
      <c r="A49" s="51" t="s">
        <v>17</v>
      </c>
      <c r="B49" s="22">
        <v>745721.05</v>
      </c>
      <c r="C49" s="159"/>
      <c r="D49" s="106"/>
      <c r="E49" s="106">
        <v>750098.4</v>
      </c>
      <c r="F49" s="112">
        <f t="shared" si="2"/>
        <v>100.58699563328672</v>
      </c>
      <c r="G49" s="111" t="str">
        <f t="shared" si="3"/>
        <v>-</v>
      </c>
      <c r="H49" s="82"/>
    </row>
    <row r="50" spans="1:8" ht="25.5" x14ac:dyDescent="0.2">
      <c r="A50" s="50" t="s">
        <v>208</v>
      </c>
      <c r="B50" s="105">
        <f>B51+B52</f>
        <v>6250</v>
      </c>
      <c r="C50" s="105"/>
      <c r="D50" s="105"/>
      <c r="E50" s="105">
        <f t="shared" ref="E50" si="15">E51+E52</f>
        <v>25646.67</v>
      </c>
      <c r="F50" s="111">
        <f t="shared" si="2"/>
        <v>410.34672</v>
      </c>
      <c r="G50" s="111" t="str">
        <f t="shared" si="3"/>
        <v>-</v>
      </c>
      <c r="H50" s="82"/>
    </row>
    <row r="51" spans="1:8" x14ac:dyDescent="0.2">
      <c r="A51" s="51" t="s">
        <v>193</v>
      </c>
      <c r="B51" s="106">
        <v>1250</v>
      </c>
      <c r="C51" s="106"/>
      <c r="D51" s="106"/>
      <c r="E51" s="22">
        <v>10692.67</v>
      </c>
      <c r="F51" s="112">
        <f t="shared" si="2"/>
        <v>855.41359999999997</v>
      </c>
      <c r="G51" s="111" t="str">
        <f t="shared" si="3"/>
        <v>-</v>
      </c>
      <c r="H51" s="82"/>
    </row>
    <row r="52" spans="1:8" x14ac:dyDescent="0.2">
      <c r="A52" s="51" t="s">
        <v>209</v>
      </c>
      <c r="B52" s="22">
        <v>5000</v>
      </c>
      <c r="C52" s="106"/>
      <c r="D52" s="106"/>
      <c r="E52" s="22">
        <v>14954</v>
      </c>
      <c r="F52" s="112">
        <f t="shared" si="2"/>
        <v>299.08000000000004</v>
      </c>
      <c r="G52" s="111" t="str">
        <f t="shared" si="3"/>
        <v>-</v>
      </c>
      <c r="H52" s="82"/>
    </row>
    <row r="53" spans="1:8" x14ac:dyDescent="0.2">
      <c r="A53" s="51"/>
      <c r="B53" s="106"/>
      <c r="C53" s="106"/>
      <c r="D53" s="106"/>
      <c r="E53" s="106"/>
      <c r="F53" s="112"/>
      <c r="G53" s="111"/>
      <c r="H53" s="82"/>
    </row>
    <row r="54" spans="1:8" x14ac:dyDescent="0.2">
      <c r="A54" s="53" t="s">
        <v>230</v>
      </c>
      <c r="B54" s="107">
        <f>B55+B60</f>
        <v>5526147.2599999998</v>
      </c>
      <c r="C54" s="105">
        <v>6885939</v>
      </c>
      <c r="D54" s="105">
        <v>6885939</v>
      </c>
      <c r="E54" s="107">
        <f t="shared" ref="E54" si="16">E55+E60</f>
        <v>6811930.6699999999</v>
      </c>
      <c r="F54" s="111">
        <f t="shared" si="2"/>
        <v>123.26726649698439</v>
      </c>
      <c r="G54" s="111">
        <f t="shared" si="3"/>
        <v>98.925225303331914</v>
      </c>
      <c r="H54" s="82"/>
    </row>
    <row r="55" spans="1:8" x14ac:dyDescent="0.2">
      <c r="A55" s="50" t="s">
        <v>248</v>
      </c>
      <c r="B55" s="105">
        <f>B56+B57+B58</f>
        <v>434257.5</v>
      </c>
      <c r="C55" s="105"/>
      <c r="D55" s="105"/>
      <c r="E55" s="105">
        <f t="shared" ref="E55" si="17">E56+E57+E58</f>
        <v>399397.75</v>
      </c>
      <c r="F55" s="111">
        <f t="shared" si="2"/>
        <v>91.972562362192932</v>
      </c>
      <c r="G55" s="111" t="str">
        <f t="shared" si="3"/>
        <v>-</v>
      </c>
      <c r="H55" s="82"/>
    </row>
    <row r="56" spans="1:8" x14ac:dyDescent="0.2">
      <c r="A56" s="51" t="s">
        <v>249</v>
      </c>
      <c r="B56" s="106">
        <v>150212.32999999999</v>
      </c>
      <c r="C56" s="105"/>
      <c r="D56" s="105"/>
      <c r="E56" s="106">
        <v>160068.84</v>
      </c>
      <c r="F56" s="112">
        <f t="shared" si="2"/>
        <v>106.56171833563863</v>
      </c>
      <c r="G56" s="111" t="str">
        <f t="shared" si="3"/>
        <v>-</v>
      </c>
      <c r="H56" s="82"/>
    </row>
    <row r="57" spans="1:8" x14ac:dyDescent="0.2">
      <c r="A57" s="51" t="s">
        <v>250</v>
      </c>
      <c r="B57" s="22">
        <v>284045.17</v>
      </c>
      <c r="C57" s="105"/>
      <c r="D57" s="105"/>
      <c r="E57" s="22">
        <v>202328.91</v>
      </c>
      <c r="F57" s="112">
        <f t="shared" si="2"/>
        <v>71.231244664360958</v>
      </c>
      <c r="G57" s="111" t="str">
        <f t="shared" si="3"/>
        <v>-</v>
      </c>
      <c r="H57" s="82"/>
    </row>
    <row r="58" spans="1:8" x14ac:dyDescent="0.2">
      <c r="A58" s="51" t="s">
        <v>251</v>
      </c>
      <c r="B58" s="22">
        <v>0</v>
      </c>
      <c r="C58" s="105"/>
      <c r="D58" s="105"/>
      <c r="E58" s="22">
        <v>37000</v>
      </c>
      <c r="F58" s="112" t="str">
        <f t="shared" si="2"/>
        <v>-</v>
      </c>
      <c r="G58" s="111" t="str">
        <f t="shared" si="3"/>
        <v>-</v>
      </c>
      <c r="H58" s="82"/>
    </row>
    <row r="59" spans="1:8" x14ac:dyDescent="0.2">
      <c r="A59" s="51"/>
      <c r="B59" s="105"/>
      <c r="C59" s="105"/>
      <c r="D59" s="105"/>
      <c r="E59" s="105"/>
      <c r="F59" s="112"/>
      <c r="G59" s="111"/>
      <c r="H59" s="82"/>
    </row>
    <row r="60" spans="1:8" x14ac:dyDescent="0.2">
      <c r="A60" s="50" t="s">
        <v>231</v>
      </c>
      <c r="B60" s="105">
        <f>B61</f>
        <v>5091889.76</v>
      </c>
      <c r="C60" s="105"/>
      <c r="D60" s="105"/>
      <c r="E60" s="105">
        <f t="shared" ref="E60" si="18">E61</f>
        <v>6412532.9199999999</v>
      </c>
      <c r="F60" s="112">
        <f t="shared" si="2"/>
        <v>125.93620879961864</v>
      </c>
      <c r="G60" s="111" t="str">
        <f t="shared" si="3"/>
        <v>-</v>
      </c>
      <c r="H60" s="82"/>
    </row>
    <row r="61" spans="1:8" x14ac:dyDescent="0.2">
      <c r="A61" s="51" t="s">
        <v>232</v>
      </c>
      <c r="B61" s="22">
        <v>5091889.76</v>
      </c>
      <c r="C61" s="106"/>
      <c r="D61" s="106"/>
      <c r="E61" s="22">
        <v>6412532.9199999999</v>
      </c>
      <c r="F61" s="112">
        <f t="shared" si="2"/>
        <v>125.93620879961864</v>
      </c>
      <c r="G61" s="111" t="str">
        <f t="shared" si="3"/>
        <v>-</v>
      </c>
      <c r="H61" s="82"/>
    </row>
    <row r="62" spans="1:8" x14ac:dyDescent="0.2">
      <c r="A62" s="51"/>
      <c r="B62" s="106"/>
      <c r="C62" s="106"/>
      <c r="D62" s="106"/>
      <c r="E62" s="106"/>
      <c r="F62" s="112"/>
      <c r="G62" s="111"/>
      <c r="H62" s="82"/>
    </row>
    <row r="63" spans="1:8" x14ac:dyDescent="0.2">
      <c r="A63" s="53" t="s">
        <v>210</v>
      </c>
      <c r="B63" s="105">
        <f>B64</f>
        <v>2008.29</v>
      </c>
      <c r="C63" s="101">
        <v>3000</v>
      </c>
      <c r="D63" s="101">
        <v>3000</v>
      </c>
      <c r="E63" s="105">
        <f t="shared" ref="E63:E64" si="19">E64</f>
        <v>1.36</v>
      </c>
      <c r="F63" s="111">
        <f t="shared" si="2"/>
        <v>6.771930348704619E-2</v>
      </c>
      <c r="G63" s="111">
        <f t="shared" si="3"/>
        <v>4.5333333333333337E-2</v>
      </c>
      <c r="H63" s="82"/>
    </row>
    <row r="64" spans="1:8" x14ac:dyDescent="0.2">
      <c r="A64" s="50" t="s">
        <v>233</v>
      </c>
      <c r="B64" s="105">
        <f>B65</f>
        <v>2008.29</v>
      </c>
      <c r="C64" s="105"/>
      <c r="D64" s="105"/>
      <c r="E64" s="105">
        <f t="shared" si="19"/>
        <v>1.36</v>
      </c>
      <c r="F64" s="111">
        <f t="shared" si="2"/>
        <v>6.771930348704619E-2</v>
      </c>
      <c r="G64" s="111" t="str">
        <f t="shared" si="3"/>
        <v>-</v>
      </c>
      <c r="H64" s="82"/>
    </row>
    <row r="65" spans="1:8" x14ac:dyDescent="0.2">
      <c r="A65" s="51" t="s">
        <v>234</v>
      </c>
      <c r="B65" s="22">
        <v>2008.29</v>
      </c>
      <c r="C65" s="106"/>
      <c r="D65" s="106"/>
      <c r="E65" s="22">
        <v>1.36</v>
      </c>
      <c r="F65" s="112">
        <f t="shared" si="2"/>
        <v>6.771930348704619E-2</v>
      </c>
      <c r="G65" s="111" t="str">
        <f t="shared" si="3"/>
        <v>-</v>
      </c>
      <c r="H65" s="82"/>
    </row>
    <row r="66" spans="1:8" x14ac:dyDescent="0.2">
      <c r="A66" s="51"/>
      <c r="B66" s="106"/>
      <c r="C66" s="106"/>
      <c r="D66" s="106"/>
      <c r="E66" s="106"/>
      <c r="F66" s="112"/>
      <c r="G66" s="111"/>
      <c r="H66" s="82"/>
    </row>
    <row r="67" spans="1:8" x14ac:dyDescent="0.2">
      <c r="A67" s="51"/>
      <c r="B67" s="106"/>
      <c r="C67" s="106"/>
      <c r="D67" s="106"/>
      <c r="E67" s="106"/>
      <c r="F67" s="112"/>
      <c r="G67" s="111"/>
      <c r="H67" s="82"/>
    </row>
    <row r="68" spans="1:8" x14ac:dyDescent="0.2">
      <c r="A68" s="51"/>
      <c r="B68" s="106"/>
      <c r="C68" s="106"/>
      <c r="D68" s="106"/>
      <c r="E68" s="106"/>
      <c r="F68" s="112"/>
      <c r="G68" s="111"/>
      <c r="H68" s="82"/>
    </row>
    <row r="69" spans="1:8" x14ac:dyDescent="0.2">
      <c r="A69" s="7" t="s">
        <v>18</v>
      </c>
      <c r="B69" s="104">
        <f>B70</f>
        <v>3970.05</v>
      </c>
      <c r="C69" s="104">
        <f t="shared" ref="C69:E69" si="20">C70</f>
        <v>3071</v>
      </c>
      <c r="D69" s="104">
        <f t="shared" si="20"/>
        <v>3071</v>
      </c>
      <c r="E69" s="104">
        <f t="shared" si="20"/>
        <v>2832.79</v>
      </c>
      <c r="F69" s="110">
        <f t="shared" si="2"/>
        <v>71.354013173637611</v>
      </c>
      <c r="G69" s="110">
        <f t="shared" si="3"/>
        <v>92.243243243243242</v>
      </c>
      <c r="H69" s="82"/>
    </row>
    <row r="70" spans="1:8" x14ac:dyDescent="0.2">
      <c r="A70" s="53" t="s">
        <v>201</v>
      </c>
      <c r="B70" s="107">
        <f>B71+B73+B77</f>
        <v>3970.05</v>
      </c>
      <c r="C70" s="105">
        <v>3071</v>
      </c>
      <c r="D70" s="105">
        <v>3071</v>
      </c>
      <c r="E70" s="107">
        <f>E71+E73+E77</f>
        <v>2832.79</v>
      </c>
      <c r="F70" s="111">
        <f t="shared" si="2"/>
        <v>71.354013173637611</v>
      </c>
      <c r="G70" s="111">
        <f t="shared" si="3"/>
        <v>92.243243243243242</v>
      </c>
      <c r="H70" s="82"/>
    </row>
    <row r="71" spans="1:8" x14ac:dyDescent="0.2">
      <c r="A71" s="50" t="s">
        <v>235</v>
      </c>
      <c r="B71" s="105">
        <f>B72</f>
        <v>1790.05</v>
      </c>
      <c r="C71" s="105"/>
      <c r="D71" s="105"/>
      <c r="E71" s="105">
        <f>E72</f>
        <v>1367.46</v>
      </c>
      <c r="F71" s="111">
        <f t="shared" si="2"/>
        <v>76.392279545264103</v>
      </c>
      <c r="G71" s="111" t="str">
        <f t="shared" si="3"/>
        <v>-</v>
      </c>
      <c r="H71" s="82"/>
    </row>
    <row r="72" spans="1:8" x14ac:dyDescent="0.2">
      <c r="A72" s="51" t="s">
        <v>236</v>
      </c>
      <c r="B72" s="22">
        <v>1790.05</v>
      </c>
      <c r="C72" s="105"/>
      <c r="D72" s="105"/>
      <c r="E72" s="22">
        <v>1367.46</v>
      </c>
      <c r="F72" s="111">
        <f t="shared" si="2"/>
        <v>76.392279545264103</v>
      </c>
      <c r="G72" s="111" t="str">
        <f t="shared" si="3"/>
        <v>-</v>
      </c>
      <c r="H72" s="82"/>
    </row>
    <row r="73" spans="1:8" x14ac:dyDescent="0.2">
      <c r="A73" s="50" t="s">
        <v>202</v>
      </c>
      <c r="B73" s="105">
        <f>SUM(B74:B76)</f>
        <v>680</v>
      </c>
      <c r="C73" s="105"/>
      <c r="D73" s="105"/>
      <c r="E73" s="105">
        <f t="shared" ref="E73" si="21">SUM(E74:E76)</f>
        <v>685.33</v>
      </c>
      <c r="F73" s="111">
        <f t="shared" si="2"/>
        <v>100.78382352941178</v>
      </c>
      <c r="G73" s="111" t="str">
        <f t="shared" si="3"/>
        <v>-</v>
      </c>
      <c r="H73" s="82"/>
    </row>
    <row r="74" spans="1:8" x14ac:dyDescent="0.2">
      <c r="A74" s="51" t="s">
        <v>203</v>
      </c>
      <c r="B74" s="22">
        <v>680</v>
      </c>
      <c r="C74" s="106"/>
      <c r="D74" s="106"/>
      <c r="E74" s="22">
        <v>520</v>
      </c>
      <c r="F74" s="112">
        <f t="shared" si="2"/>
        <v>76.470588235294116</v>
      </c>
      <c r="G74" s="111" t="str">
        <f t="shared" si="3"/>
        <v>-</v>
      </c>
      <c r="H74" s="82"/>
    </row>
    <row r="75" spans="1:8" x14ac:dyDescent="0.2">
      <c r="A75" s="51" t="s">
        <v>204</v>
      </c>
      <c r="B75" s="22">
        <v>0</v>
      </c>
      <c r="C75" s="106"/>
      <c r="D75" s="106"/>
      <c r="E75" s="22">
        <v>0</v>
      </c>
      <c r="F75" s="112" t="str">
        <f t="shared" si="2"/>
        <v>-</v>
      </c>
      <c r="G75" s="111" t="str">
        <f t="shared" si="3"/>
        <v>-</v>
      </c>
      <c r="H75" s="82"/>
    </row>
    <row r="76" spans="1:8" x14ac:dyDescent="0.2">
      <c r="A76" s="51" t="s">
        <v>237</v>
      </c>
      <c r="B76" s="22">
        <v>0</v>
      </c>
      <c r="C76" s="106"/>
      <c r="D76" s="106"/>
      <c r="E76" s="22">
        <v>165.33</v>
      </c>
      <c r="F76" s="112" t="str">
        <f t="shared" ref="F76:F81" si="22">IFERROR(E76/B76*100,"-")</f>
        <v>-</v>
      </c>
      <c r="G76" s="111" t="str">
        <f t="shared" ref="G76:G81" si="23">IFERROR(E76/D76*100,"-")</f>
        <v>-</v>
      </c>
      <c r="H76" s="82"/>
    </row>
    <row r="77" spans="1:8" x14ac:dyDescent="0.2">
      <c r="A77" s="50" t="s">
        <v>269</v>
      </c>
      <c r="B77" s="105">
        <f>B78</f>
        <v>1500</v>
      </c>
      <c r="C77" s="105"/>
      <c r="D77" s="105"/>
      <c r="E77" s="105">
        <f t="shared" ref="E77" si="24">E78</f>
        <v>780</v>
      </c>
      <c r="F77" s="112">
        <f t="shared" si="22"/>
        <v>52</v>
      </c>
      <c r="G77" s="111" t="str">
        <f t="shared" si="23"/>
        <v>-</v>
      </c>
      <c r="H77" s="82"/>
    </row>
    <row r="78" spans="1:8" x14ac:dyDescent="0.2">
      <c r="A78" s="51" t="s">
        <v>270</v>
      </c>
      <c r="B78" s="22">
        <v>1500</v>
      </c>
      <c r="C78" s="106"/>
      <c r="D78" s="106"/>
      <c r="E78" s="22">
        <v>780</v>
      </c>
      <c r="F78" s="112">
        <f t="shared" si="22"/>
        <v>52</v>
      </c>
      <c r="G78" s="111" t="str">
        <f t="shared" si="23"/>
        <v>-</v>
      </c>
      <c r="H78" s="82"/>
    </row>
    <row r="79" spans="1:8" x14ac:dyDescent="0.2">
      <c r="A79" s="51"/>
      <c r="B79" s="106"/>
      <c r="C79" s="106"/>
      <c r="D79" s="106"/>
      <c r="E79" s="106"/>
      <c r="F79" s="112"/>
      <c r="G79" s="111"/>
      <c r="H79" s="82"/>
    </row>
    <row r="80" spans="1:8" x14ac:dyDescent="0.2">
      <c r="A80" s="51"/>
      <c r="B80" s="106"/>
      <c r="C80" s="106"/>
      <c r="D80" s="106"/>
      <c r="E80" s="106"/>
      <c r="F80" s="112"/>
      <c r="G80" s="112"/>
      <c r="H80" s="82"/>
    </row>
    <row r="81" spans="1:8" x14ac:dyDescent="0.2">
      <c r="A81" s="59" t="s">
        <v>19</v>
      </c>
      <c r="B81" s="108">
        <f>B11+B69</f>
        <v>7126810.4199999999</v>
      </c>
      <c r="C81" s="108">
        <f t="shared" ref="C81:E81" si="25">C11+C69</f>
        <v>8380882</v>
      </c>
      <c r="D81" s="108">
        <f t="shared" si="25"/>
        <v>8380882</v>
      </c>
      <c r="E81" s="108">
        <f t="shared" si="25"/>
        <v>8266275.5899999999</v>
      </c>
      <c r="F81" s="94">
        <f t="shared" si="22"/>
        <v>115.9884310490751</v>
      </c>
      <c r="G81" s="94">
        <f t="shared" si="23"/>
        <v>98.632525669732601</v>
      </c>
      <c r="H81" s="82"/>
    </row>
    <row r="82" spans="1:8" x14ac:dyDescent="0.2">
      <c r="A82" s="53"/>
      <c r="B82" s="109"/>
      <c r="C82" s="109"/>
      <c r="D82" s="109"/>
      <c r="E82" s="109"/>
      <c r="F82" s="113"/>
      <c r="G82" s="114"/>
      <c r="H82" s="82"/>
    </row>
    <row r="83" spans="1:8" x14ac:dyDescent="0.2">
      <c r="A83" s="53"/>
      <c r="B83" s="109"/>
      <c r="C83" s="109"/>
      <c r="D83" s="109"/>
      <c r="E83" s="109"/>
      <c r="F83" s="113"/>
      <c r="G83" s="114"/>
      <c r="H83" s="82"/>
    </row>
    <row r="84" spans="1:8" x14ac:dyDescent="0.2">
      <c r="A84" s="53"/>
      <c r="B84" s="109"/>
      <c r="C84" s="109"/>
      <c r="D84" s="109"/>
      <c r="E84" s="109"/>
      <c r="F84" s="113"/>
      <c r="G84" s="114"/>
      <c r="H84" s="82"/>
    </row>
    <row r="85" spans="1:8" x14ac:dyDescent="0.2">
      <c r="A85" s="53"/>
      <c r="B85" s="109"/>
      <c r="C85" s="109"/>
      <c r="D85" s="109"/>
      <c r="E85" s="109"/>
      <c r="F85" s="113"/>
      <c r="G85" s="114"/>
      <c r="H85" s="82"/>
    </row>
    <row r="86" spans="1:8" x14ac:dyDescent="0.2">
      <c r="A86" s="53"/>
      <c r="B86" s="109"/>
      <c r="C86" s="109"/>
      <c r="D86" s="109"/>
      <c r="E86" s="109"/>
      <c r="F86" s="113"/>
      <c r="G86" s="114"/>
      <c r="H86" s="82"/>
    </row>
    <row r="87" spans="1:8" x14ac:dyDescent="0.2">
      <c r="A87" s="53"/>
      <c r="B87" s="109"/>
      <c r="C87" s="109"/>
      <c r="D87" s="109"/>
      <c r="E87" s="109"/>
      <c r="F87" s="113"/>
      <c r="G87" s="114"/>
      <c r="H87" s="82"/>
    </row>
    <row r="88" spans="1:8" x14ac:dyDescent="0.2">
      <c r="A88" s="53"/>
      <c r="B88" s="109"/>
      <c r="C88" s="109"/>
      <c r="D88" s="109"/>
      <c r="E88" s="109"/>
      <c r="F88" s="113"/>
      <c r="G88" s="114"/>
      <c r="H88" s="82"/>
    </row>
    <row r="89" spans="1:8" x14ac:dyDescent="0.2">
      <c r="A89" s="53"/>
      <c r="B89" s="109"/>
      <c r="C89" s="109"/>
      <c r="D89" s="109"/>
      <c r="E89" s="109"/>
      <c r="F89" s="113"/>
      <c r="G89" s="114"/>
      <c r="H89" s="82"/>
    </row>
    <row r="90" spans="1:8" x14ac:dyDescent="0.2">
      <c r="A90" s="53"/>
      <c r="B90" s="109"/>
      <c r="C90" s="109"/>
      <c r="D90" s="109"/>
      <c r="E90" s="109"/>
      <c r="F90" s="113"/>
      <c r="G90" s="114"/>
      <c r="H90" s="82"/>
    </row>
    <row r="91" spans="1:8" x14ac:dyDescent="0.2">
      <c r="A91" s="53"/>
      <c r="B91" s="109"/>
      <c r="C91" s="109"/>
      <c r="D91" s="109"/>
      <c r="E91" s="109"/>
      <c r="F91" s="113"/>
      <c r="G91" s="114"/>
      <c r="H91" s="82"/>
    </row>
    <row r="92" spans="1:8" x14ac:dyDescent="0.2">
      <c r="A92" s="53"/>
      <c r="B92" s="109"/>
      <c r="C92" s="109"/>
      <c r="D92" s="109"/>
      <c r="E92" s="109"/>
      <c r="F92" s="113"/>
      <c r="G92" s="114"/>
      <c r="H92" s="82"/>
    </row>
    <row r="93" spans="1:8" x14ac:dyDescent="0.2">
      <c r="A93" s="53"/>
      <c r="B93" s="109"/>
      <c r="C93" s="109"/>
      <c r="D93" s="109"/>
      <c r="E93" s="109"/>
      <c r="F93" s="113"/>
      <c r="G93" s="114"/>
      <c r="H93" s="82"/>
    </row>
    <row r="94" spans="1:8" x14ac:dyDescent="0.2">
      <c r="A94" s="53"/>
      <c r="B94" s="109"/>
      <c r="C94" s="109"/>
      <c r="D94" s="109"/>
      <c r="E94" s="109"/>
      <c r="F94" s="113"/>
      <c r="G94" s="114"/>
      <c r="H94" s="82"/>
    </row>
    <row r="95" spans="1:8" x14ac:dyDescent="0.2">
      <c r="A95" s="53"/>
      <c r="B95" s="109"/>
      <c r="C95" s="109"/>
      <c r="D95" s="109"/>
      <c r="E95" s="109"/>
      <c r="F95" s="113"/>
      <c r="G95" s="114"/>
      <c r="H95" s="82"/>
    </row>
    <row r="96" spans="1:8" x14ac:dyDescent="0.2">
      <c r="A96" s="7" t="s">
        <v>20</v>
      </c>
      <c r="B96" s="104">
        <f>B97+B110+B144+B154+B158+B163</f>
        <v>6599297.0300000003</v>
      </c>
      <c r="C96" s="104">
        <f t="shared" ref="C96:E96" si="26">C97+C110+C144+C154+C158+C163</f>
        <v>8129684</v>
      </c>
      <c r="D96" s="104">
        <f t="shared" si="26"/>
        <v>8129684</v>
      </c>
      <c r="E96" s="104">
        <f t="shared" si="26"/>
        <v>8043214.3899999987</v>
      </c>
      <c r="F96" s="110">
        <f t="shared" ref="F96:F159" si="27">IFERROR(E96/B96*100,"-")</f>
        <v>121.87986619538474</v>
      </c>
      <c r="G96" s="110">
        <f t="shared" ref="G96:G159" si="28">IFERROR(E96/D96*100,"-")</f>
        <v>98.93637181961806</v>
      </c>
      <c r="H96" s="82"/>
    </row>
    <row r="97" spans="1:8" s="5" customFormat="1" x14ac:dyDescent="0.2">
      <c r="A97" s="53" t="s">
        <v>21</v>
      </c>
      <c r="B97" s="105">
        <f>B98+B103+B105</f>
        <v>4808313.67</v>
      </c>
      <c r="C97" s="105">
        <v>6281589</v>
      </c>
      <c r="D97" s="105">
        <v>6281589</v>
      </c>
      <c r="E97" s="105">
        <f t="shared" ref="E97" si="29">E98+E103+E105</f>
        <v>6220675.7400000002</v>
      </c>
      <c r="F97" s="111">
        <f t="shared" si="27"/>
        <v>129.37333474752285</v>
      </c>
      <c r="G97" s="111">
        <f t="shared" si="28"/>
        <v>99.030288992164245</v>
      </c>
      <c r="H97" s="82"/>
    </row>
    <row r="98" spans="1:8" s="5" customFormat="1" x14ac:dyDescent="0.2">
      <c r="A98" s="50" t="s">
        <v>22</v>
      </c>
      <c r="B98" s="105">
        <f>SUM(B99:B102)</f>
        <v>4087173.59</v>
      </c>
      <c r="C98" s="105"/>
      <c r="D98" s="105"/>
      <c r="E98" s="105">
        <f t="shared" ref="E98" si="30">SUM(E99:E102)</f>
        <v>5322535.9800000004</v>
      </c>
      <c r="F98" s="111">
        <f t="shared" si="27"/>
        <v>130.22534675362297</v>
      </c>
      <c r="G98" s="111" t="str">
        <f t="shared" si="28"/>
        <v>-</v>
      </c>
      <c r="H98" s="82"/>
    </row>
    <row r="99" spans="1:8" s="5" customFormat="1" x14ac:dyDescent="0.2">
      <c r="A99" s="51" t="s">
        <v>23</v>
      </c>
      <c r="B99" s="106">
        <v>3672297.17</v>
      </c>
      <c r="C99" s="106"/>
      <c r="D99" s="106"/>
      <c r="E99" s="106">
        <v>5100966.6900000004</v>
      </c>
      <c r="F99" s="112">
        <f t="shared" si="27"/>
        <v>138.90397355832727</v>
      </c>
      <c r="G99" s="111" t="str">
        <f t="shared" si="28"/>
        <v>-</v>
      </c>
      <c r="H99" s="82"/>
    </row>
    <row r="100" spans="1:8" s="5" customFormat="1" x14ac:dyDescent="0.2">
      <c r="A100" s="51" t="s">
        <v>238</v>
      </c>
      <c r="B100" s="22">
        <v>0</v>
      </c>
      <c r="C100" s="106"/>
      <c r="D100" s="106"/>
      <c r="E100" s="22">
        <v>0</v>
      </c>
      <c r="F100" s="112" t="str">
        <f t="shared" si="27"/>
        <v>-</v>
      </c>
      <c r="G100" s="111" t="str">
        <f t="shared" si="28"/>
        <v>-</v>
      </c>
      <c r="H100" s="82"/>
    </row>
    <row r="101" spans="1:8" x14ac:dyDescent="0.2">
      <c r="A101" s="51" t="s">
        <v>145</v>
      </c>
      <c r="B101" s="106">
        <v>76528.42</v>
      </c>
      <c r="C101" s="106"/>
      <c r="D101" s="106"/>
      <c r="E101" s="106">
        <v>157472.89000000001</v>
      </c>
      <c r="F101" s="112">
        <f t="shared" si="27"/>
        <v>205.77047063038805</v>
      </c>
      <c r="G101" s="111" t="str">
        <f t="shared" si="28"/>
        <v>-</v>
      </c>
      <c r="H101" s="82"/>
    </row>
    <row r="102" spans="1:8" x14ac:dyDescent="0.2">
      <c r="A102" s="51" t="s">
        <v>239</v>
      </c>
      <c r="B102" s="106">
        <v>338348</v>
      </c>
      <c r="C102" s="106"/>
      <c r="D102" s="106"/>
      <c r="E102" s="106">
        <v>64096.4</v>
      </c>
      <c r="F102" s="112">
        <f t="shared" si="27"/>
        <v>18.94392755387944</v>
      </c>
      <c r="G102" s="111" t="str">
        <f t="shared" si="28"/>
        <v>-</v>
      </c>
      <c r="H102" s="82"/>
    </row>
    <row r="103" spans="1:8" x14ac:dyDescent="0.2">
      <c r="A103" s="50" t="s">
        <v>24</v>
      </c>
      <c r="B103" s="105">
        <f>B104</f>
        <v>197783.32</v>
      </c>
      <c r="C103" s="105"/>
      <c r="D103" s="105"/>
      <c r="E103" s="105">
        <f t="shared" ref="E103" si="31">E104</f>
        <v>217619.20000000001</v>
      </c>
      <c r="F103" s="111">
        <f t="shared" si="27"/>
        <v>110.02909648801527</v>
      </c>
      <c r="G103" s="111" t="str">
        <f t="shared" si="28"/>
        <v>-</v>
      </c>
      <c r="H103" s="82"/>
    </row>
    <row r="104" spans="1:8" x14ac:dyDescent="0.2">
      <c r="A104" s="51" t="s">
        <v>25</v>
      </c>
      <c r="B104" s="106">
        <v>197783.32</v>
      </c>
      <c r="C104" s="106"/>
      <c r="D104" s="106"/>
      <c r="E104" s="106">
        <v>217619.20000000001</v>
      </c>
      <c r="F104" s="112">
        <f t="shared" si="27"/>
        <v>110.02909648801527</v>
      </c>
      <c r="G104" s="111" t="str">
        <f t="shared" si="28"/>
        <v>-</v>
      </c>
      <c r="H104" s="82"/>
    </row>
    <row r="105" spans="1:8" x14ac:dyDescent="0.2">
      <c r="A105" s="50" t="s">
        <v>26</v>
      </c>
      <c r="B105" s="105">
        <f>SUM(B106:B108)</f>
        <v>523356.76000000007</v>
      </c>
      <c r="C105" s="105"/>
      <c r="D105" s="105"/>
      <c r="E105" s="105">
        <f t="shared" ref="E105" si="32">SUM(E106:E108)</f>
        <v>680520.56</v>
      </c>
      <c r="F105" s="111">
        <f t="shared" si="27"/>
        <v>130.02995509220133</v>
      </c>
      <c r="G105" s="111" t="str">
        <f t="shared" si="28"/>
        <v>-</v>
      </c>
      <c r="H105" s="82"/>
    </row>
    <row r="106" spans="1:8" x14ac:dyDescent="0.2">
      <c r="A106" s="51" t="s">
        <v>146</v>
      </c>
      <c r="B106" s="22">
        <v>60.33</v>
      </c>
      <c r="C106" s="106"/>
      <c r="D106" s="106"/>
      <c r="E106" s="22">
        <v>0</v>
      </c>
      <c r="F106" s="112">
        <f t="shared" si="27"/>
        <v>0</v>
      </c>
      <c r="G106" s="111" t="str">
        <f t="shared" si="28"/>
        <v>-</v>
      </c>
      <c r="H106" s="82"/>
    </row>
    <row r="107" spans="1:8" x14ac:dyDescent="0.2">
      <c r="A107" s="51" t="s">
        <v>27</v>
      </c>
      <c r="B107" s="106">
        <v>523286.15</v>
      </c>
      <c r="C107" s="106"/>
      <c r="D107" s="106"/>
      <c r="E107" s="106">
        <v>680520.56</v>
      </c>
      <c r="F107" s="112">
        <f t="shared" si="27"/>
        <v>130.04750077944925</v>
      </c>
      <c r="G107" s="111" t="str">
        <f t="shared" si="28"/>
        <v>-</v>
      </c>
      <c r="H107" s="82"/>
    </row>
    <row r="108" spans="1:8" x14ac:dyDescent="0.2">
      <c r="A108" s="51" t="s">
        <v>211</v>
      </c>
      <c r="B108" s="106">
        <v>10.28</v>
      </c>
      <c r="C108" s="106"/>
      <c r="D108" s="106"/>
      <c r="E108" s="106">
        <v>0</v>
      </c>
      <c r="F108" s="112">
        <f t="shared" si="27"/>
        <v>0</v>
      </c>
      <c r="G108" s="111" t="str">
        <f t="shared" si="28"/>
        <v>-</v>
      </c>
      <c r="H108" s="82"/>
    </row>
    <row r="109" spans="1:8" ht="5.25" customHeight="1" x14ac:dyDescent="0.2">
      <c r="A109" s="51"/>
      <c r="B109" s="106"/>
      <c r="C109" s="106"/>
      <c r="D109" s="106"/>
      <c r="E109" s="106"/>
      <c r="F109" s="112"/>
      <c r="G109" s="111"/>
      <c r="H109" s="82"/>
    </row>
    <row r="110" spans="1:8" x14ac:dyDescent="0.2">
      <c r="A110" s="53" t="s">
        <v>28</v>
      </c>
      <c r="B110" s="105">
        <f>B111+B116+B123+B133+B135</f>
        <v>1780057.5899999999</v>
      </c>
      <c r="C110" s="105">
        <v>1833742</v>
      </c>
      <c r="D110" s="105">
        <v>1833742</v>
      </c>
      <c r="E110" s="105">
        <f t="shared" ref="E110" si="33">E111+E116+E123+E133+E135</f>
        <v>1811352.4399999997</v>
      </c>
      <c r="F110" s="111">
        <f t="shared" si="27"/>
        <v>101.75808075962306</v>
      </c>
      <c r="G110" s="111">
        <f t="shared" si="28"/>
        <v>98.779023439502382</v>
      </c>
      <c r="H110" s="82"/>
    </row>
    <row r="111" spans="1:8" x14ac:dyDescent="0.2">
      <c r="A111" s="50" t="s">
        <v>29</v>
      </c>
      <c r="B111" s="105">
        <f>SUM(B112:B115)</f>
        <v>269512.85000000003</v>
      </c>
      <c r="C111" s="105"/>
      <c r="D111" s="105"/>
      <c r="E111" s="105">
        <f t="shared" ref="E111" si="34">SUM(E112:E115)</f>
        <v>263718.92</v>
      </c>
      <c r="F111" s="111">
        <f t="shared" si="27"/>
        <v>97.850221241770086</v>
      </c>
      <c r="G111" s="111" t="str">
        <f t="shared" si="28"/>
        <v>-</v>
      </c>
      <c r="H111" s="82"/>
    </row>
    <row r="112" spans="1:8" x14ac:dyDescent="0.2">
      <c r="A112" s="51" t="s">
        <v>30</v>
      </c>
      <c r="B112" s="106">
        <v>4295.3500000000004</v>
      </c>
      <c r="C112" s="106"/>
      <c r="D112" s="106"/>
      <c r="E112" s="106">
        <v>9049.1299999999992</v>
      </c>
      <c r="F112" s="112">
        <f t="shared" si="27"/>
        <v>210.67270420338269</v>
      </c>
      <c r="G112" s="111" t="str">
        <f t="shared" si="28"/>
        <v>-</v>
      </c>
      <c r="H112" s="82"/>
    </row>
    <row r="113" spans="1:8" x14ac:dyDescent="0.2">
      <c r="A113" s="51" t="s">
        <v>31</v>
      </c>
      <c r="B113" s="106">
        <v>236911.42</v>
      </c>
      <c r="C113" s="106"/>
      <c r="D113" s="106"/>
      <c r="E113" s="106">
        <v>234754.63</v>
      </c>
      <c r="F113" s="112">
        <f t="shared" si="27"/>
        <v>99.089621766650154</v>
      </c>
      <c r="G113" s="111" t="str">
        <f t="shared" si="28"/>
        <v>-</v>
      </c>
      <c r="H113" s="82"/>
    </row>
    <row r="114" spans="1:8" x14ac:dyDescent="0.2">
      <c r="A114" s="51" t="s">
        <v>32</v>
      </c>
      <c r="B114" s="106">
        <v>28306.080000000002</v>
      </c>
      <c r="C114" s="106"/>
      <c r="D114" s="106"/>
      <c r="E114" s="106">
        <v>19915.16</v>
      </c>
      <c r="F114" s="112">
        <f t="shared" si="27"/>
        <v>70.356474651382314</v>
      </c>
      <c r="G114" s="111" t="str">
        <f t="shared" si="28"/>
        <v>-</v>
      </c>
      <c r="H114" s="82"/>
    </row>
    <row r="115" spans="1:8" x14ac:dyDescent="0.2">
      <c r="A115" s="51" t="s">
        <v>33</v>
      </c>
      <c r="B115" s="106">
        <v>0</v>
      </c>
      <c r="C115" s="106"/>
      <c r="D115" s="106"/>
      <c r="E115" s="106">
        <v>0</v>
      </c>
      <c r="F115" s="112" t="str">
        <f t="shared" si="27"/>
        <v>-</v>
      </c>
      <c r="G115" s="111" t="str">
        <f t="shared" si="28"/>
        <v>-</v>
      </c>
      <c r="H115" s="82"/>
    </row>
    <row r="116" spans="1:8" x14ac:dyDescent="0.2">
      <c r="A116" s="50" t="s">
        <v>34</v>
      </c>
      <c r="B116" s="105">
        <f>SUM(B117:B122)</f>
        <v>647453.07999999996</v>
      </c>
      <c r="C116" s="105"/>
      <c r="D116" s="105"/>
      <c r="E116" s="105">
        <f t="shared" ref="E116" si="35">SUM(E117:E122)</f>
        <v>682831.08999999985</v>
      </c>
      <c r="F116" s="111">
        <f t="shared" si="27"/>
        <v>105.46418128090454</v>
      </c>
      <c r="G116" s="111" t="str">
        <f t="shared" si="28"/>
        <v>-</v>
      </c>
      <c r="H116" s="82"/>
    </row>
    <row r="117" spans="1:8" x14ac:dyDescent="0.2">
      <c r="A117" s="51" t="s">
        <v>35</v>
      </c>
      <c r="B117" s="106">
        <v>60507.6</v>
      </c>
      <c r="C117" s="106"/>
      <c r="D117" s="106"/>
      <c r="E117" s="106">
        <v>75650.61</v>
      </c>
      <c r="F117" s="112">
        <f t="shared" si="27"/>
        <v>125.02662475457629</v>
      </c>
      <c r="G117" s="111" t="str">
        <f t="shared" si="28"/>
        <v>-</v>
      </c>
      <c r="H117" s="82"/>
    </row>
    <row r="118" spans="1:8" x14ac:dyDescent="0.2">
      <c r="A118" s="51" t="s">
        <v>36</v>
      </c>
      <c r="B118" s="106">
        <v>240168.84</v>
      </c>
      <c r="C118" s="106"/>
      <c r="D118" s="106"/>
      <c r="E118" s="106">
        <v>279555.90999999997</v>
      </c>
      <c r="F118" s="112">
        <f t="shared" si="27"/>
        <v>116.3997419482061</v>
      </c>
      <c r="G118" s="111" t="str">
        <f t="shared" si="28"/>
        <v>-</v>
      </c>
      <c r="H118" s="82"/>
    </row>
    <row r="119" spans="1:8" x14ac:dyDescent="0.2">
      <c r="A119" s="51" t="s">
        <v>37</v>
      </c>
      <c r="B119" s="106">
        <v>294834.69</v>
      </c>
      <c r="C119" s="106"/>
      <c r="D119" s="106"/>
      <c r="E119" s="106">
        <v>288250.67</v>
      </c>
      <c r="F119" s="112">
        <f t="shared" si="27"/>
        <v>97.766877432231595</v>
      </c>
      <c r="G119" s="111" t="str">
        <f t="shared" si="28"/>
        <v>-</v>
      </c>
      <c r="H119" s="82"/>
    </row>
    <row r="120" spans="1:8" x14ac:dyDescent="0.2">
      <c r="A120" s="51" t="s">
        <v>38</v>
      </c>
      <c r="B120" s="106">
        <v>20860.52</v>
      </c>
      <c r="C120" s="106"/>
      <c r="D120" s="106"/>
      <c r="E120" s="106">
        <v>20760.98</v>
      </c>
      <c r="F120" s="112">
        <f t="shared" si="27"/>
        <v>99.522830686866854</v>
      </c>
      <c r="G120" s="111" t="str">
        <f t="shared" si="28"/>
        <v>-</v>
      </c>
      <c r="H120" s="82"/>
    </row>
    <row r="121" spans="1:8" x14ac:dyDescent="0.2">
      <c r="A121" s="51" t="s">
        <v>39</v>
      </c>
      <c r="B121" s="106">
        <v>27839.57</v>
      </c>
      <c r="C121" s="106"/>
      <c r="D121" s="106"/>
      <c r="E121" s="106">
        <v>18534.439999999999</v>
      </c>
      <c r="F121" s="112">
        <f t="shared" si="27"/>
        <v>66.575884613160326</v>
      </c>
      <c r="G121" s="111" t="str">
        <f t="shared" si="28"/>
        <v>-</v>
      </c>
      <c r="H121" s="82"/>
    </row>
    <row r="122" spans="1:8" x14ac:dyDescent="0.2">
      <c r="A122" s="51" t="s">
        <v>40</v>
      </c>
      <c r="B122" s="106">
        <v>3241.86</v>
      </c>
      <c r="C122" s="106"/>
      <c r="D122" s="106"/>
      <c r="E122" s="106">
        <v>78.48</v>
      </c>
      <c r="F122" s="112">
        <f t="shared" si="27"/>
        <v>2.4208324850548761</v>
      </c>
      <c r="G122" s="111" t="str">
        <f t="shared" si="28"/>
        <v>-</v>
      </c>
      <c r="H122" s="82"/>
    </row>
    <row r="123" spans="1:8" x14ac:dyDescent="0.2">
      <c r="A123" s="50" t="s">
        <v>41</v>
      </c>
      <c r="B123" s="105">
        <f>SUM(B124:B132)</f>
        <v>819568.65999999992</v>
      </c>
      <c r="C123" s="105"/>
      <c r="D123" s="105"/>
      <c r="E123" s="105">
        <f t="shared" ref="E123" si="36">SUM(E124:E132)</f>
        <v>816435.81999999983</v>
      </c>
      <c r="F123" s="111">
        <f t="shared" si="27"/>
        <v>99.617745266150109</v>
      </c>
      <c r="G123" s="111" t="str">
        <f t="shared" si="28"/>
        <v>-</v>
      </c>
      <c r="H123" s="82"/>
    </row>
    <row r="124" spans="1:8" x14ac:dyDescent="0.2">
      <c r="A124" s="51" t="s">
        <v>42</v>
      </c>
      <c r="B124" s="106">
        <v>20643.41</v>
      </c>
      <c r="C124" s="106"/>
      <c r="D124" s="106"/>
      <c r="E124" s="106">
        <v>19776.740000000002</v>
      </c>
      <c r="F124" s="112">
        <f t="shared" si="27"/>
        <v>95.801711054520553</v>
      </c>
      <c r="G124" s="111" t="str">
        <f t="shared" si="28"/>
        <v>-</v>
      </c>
      <c r="H124" s="82"/>
    </row>
    <row r="125" spans="1:8" x14ac:dyDescent="0.2">
      <c r="A125" s="51" t="s">
        <v>43</v>
      </c>
      <c r="B125" s="106">
        <v>225839.79</v>
      </c>
      <c r="C125" s="106"/>
      <c r="D125" s="106"/>
      <c r="E125" s="106">
        <v>240603.06</v>
      </c>
      <c r="F125" s="112">
        <f t="shared" si="27"/>
        <v>106.53705443137366</v>
      </c>
      <c r="G125" s="111" t="str">
        <f t="shared" si="28"/>
        <v>-</v>
      </c>
      <c r="H125" s="82"/>
    </row>
    <row r="126" spans="1:8" x14ac:dyDescent="0.2">
      <c r="A126" s="51" t="s">
        <v>44</v>
      </c>
      <c r="B126" s="106">
        <v>24776.75</v>
      </c>
      <c r="C126" s="106"/>
      <c r="D126" s="106"/>
      <c r="E126" s="106">
        <v>5243.1</v>
      </c>
      <c r="F126" s="112">
        <f t="shared" si="27"/>
        <v>21.16137104341772</v>
      </c>
      <c r="G126" s="111" t="str">
        <f t="shared" si="28"/>
        <v>-</v>
      </c>
      <c r="H126" s="82"/>
    </row>
    <row r="127" spans="1:8" x14ac:dyDescent="0.2">
      <c r="A127" s="51" t="s">
        <v>45</v>
      </c>
      <c r="B127" s="106">
        <v>86838.21</v>
      </c>
      <c r="C127" s="106"/>
      <c r="D127" s="106"/>
      <c r="E127" s="106">
        <v>93111.17</v>
      </c>
      <c r="F127" s="112">
        <f t="shared" si="27"/>
        <v>107.22373250208635</v>
      </c>
      <c r="G127" s="111" t="str">
        <f t="shared" si="28"/>
        <v>-</v>
      </c>
      <c r="H127" s="82"/>
    </row>
    <row r="128" spans="1:8" x14ac:dyDescent="0.2">
      <c r="A128" s="51" t="s">
        <v>46</v>
      </c>
      <c r="B128" s="106">
        <v>28749.79</v>
      </c>
      <c r="C128" s="106"/>
      <c r="D128" s="106"/>
      <c r="E128" s="106">
        <v>29856.3</v>
      </c>
      <c r="F128" s="112">
        <f t="shared" si="27"/>
        <v>103.84875854745373</v>
      </c>
      <c r="G128" s="111" t="str">
        <f t="shared" si="28"/>
        <v>-</v>
      </c>
      <c r="H128" s="82"/>
    </row>
    <row r="129" spans="1:8" x14ac:dyDescent="0.2">
      <c r="A129" s="51" t="s">
        <v>47</v>
      </c>
      <c r="B129" s="106">
        <v>231547.53</v>
      </c>
      <c r="C129" s="106"/>
      <c r="D129" s="106"/>
      <c r="E129" s="106">
        <v>265975.40999999997</v>
      </c>
      <c r="F129" s="112">
        <f t="shared" si="27"/>
        <v>114.86860170782214</v>
      </c>
      <c r="G129" s="111" t="str">
        <f t="shared" si="28"/>
        <v>-</v>
      </c>
      <c r="H129" s="82"/>
    </row>
    <row r="130" spans="1:8" x14ac:dyDescent="0.2">
      <c r="A130" s="51" t="s">
        <v>48</v>
      </c>
      <c r="B130" s="106">
        <v>61137.49</v>
      </c>
      <c r="C130" s="106"/>
      <c r="D130" s="106"/>
      <c r="E130" s="106">
        <v>22004.21</v>
      </c>
      <c r="F130" s="112">
        <f t="shared" si="27"/>
        <v>35.991353259677489</v>
      </c>
      <c r="G130" s="111" t="str">
        <f t="shared" si="28"/>
        <v>-</v>
      </c>
      <c r="H130" s="82"/>
    </row>
    <row r="131" spans="1:8" x14ac:dyDescent="0.2">
      <c r="A131" s="51" t="s">
        <v>49</v>
      </c>
      <c r="B131" s="106">
        <v>64897.72</v>
      </c>
      <c r="C131" s="106"/>
      <c r="D131" s="106"/>
      <c r="E131" s="106">
        <v>68244.75</v>
      </c>
      <c r="F131" s="112">
        <f t="shared" si="27"/>
        <v>105.1573922781879</v>
      </c>
      <c r="G131" s="111" t="str">
        <f t="shared" si="28"/>
        <v>-</v>
      </c>
      <c r="H131" s="82"/>
    </row>
    <row r="132" spans="1:8" x14ac:dyDescent="0.2">
      <c r="A132" s="51" t="s">
        <v>50</v>
      </c>
      <c r="B132" s="106">
        <v>75137.97</v>
      </c>
      <c r="C132" s="106"/>
      <c r="D132" s="106"/>
      <c r="E132" s="106">
        <v>71621.08</v>
      </c>
      <c r="F132" s="112">
        <f t="shared" si="27"/>
        <v>95.319423721455337</v>
      </c>
      <c r="G132" s="111" t="str">
        <f t="shared" si="28"/>
        <v>-</v>
      </c>
      <c r="H132" s="82"/>
    </row>
    <row r="133" spans="1:8" x14ac:dyDescent="0.2">
      <c r="A133" s="96" t="s">
        <v>51</v>
      </c>
      <c r="B133" s="105">
        <f>B134</f>
        <v>0</v>
      </c>
      <c r="C133" s="105"/>
      <c r="D133" s="105"/>
      <c r="E133" s="105">
        <f t="shared" ref="E133" si="37">E134</f>
        <v>0</v>
      </c>
      <c r="F133" s="111" t="str">
        <f t="shared" si="27"/>
        <v>-</v>
      </c>
      <c r="G133" s="111" t="str">
        <f t="shared" si="28"/>
        <v>-</v>
      </c>
      <c r="H133" s="82"/>
    </row>
    <row r="134" spans="1:8" x14ac:dyDescent="0.2">
      <c r="A134" s="51" t="s">
        <v>52</v>
      </c>
      <c r="B134" s="22">
        <v>0</v>
      </c>
      <c r="C134" s="106"/>
      <c r="D134" s="106"/>
      <c r="E134" s="22">
        <v>0</v>
      </c>
      <c r="F134" s="112" t="str">
        <f t="shared" si="27"/>
        <v>-</v>
      </c>
      <c r="G134" s="111" t="str">
        <f t="shared" si="28"/>
        <v>-</v>
      </c>
      <c r="H134" s="82"/>
    </row>
    <row r="135" spans="1:8" x14ac:dyDescent="0.2">
      <c r="A135" s="50" t="s">
        <v>53</v>
      </c>
      <c r="B135" s="105">
        <f>SUM(B136:B142)</f>
        <v>43523</v>
      </c>
      <c r="C135" s="105"/>
      <c r="D135" s="105"/>
      <c r="E135" s="105">
        <f t="shared" ref="E135" si="38">SUM(E136:E142)</f>
        <v>48366.61</v>
      </c>
      <c r="F135" s="111">
        <f t="shared" si="27"/>
        <v>111.12885141189717</v>
      </c>
      <c r="G135" s="111" t="str">
        <f t="shared" si="28"/>
        <v>-</v>
      </c>
      <c r="H135" s="82"/>
    </row>
    <row r="136" spans="1:8" x14ac:dyDescent="0.2">
      <c r="A136" s="51" t="s">
        <v>54</v>
      </c>
      <c r="B136" s="22">
        <v>8720.89</v>
      </c>
      <c r="C136" s="106"/>
      <c r="D136" s="106"/>
      <c r="E136" s="22">
        <v>8911.7199999999993</v>
      </c>
      <c r="F136" s="112">
        <f t="shared" si="27"/>
        <v>102.18819409486876</v>
      </c>
      <c r="G136" s="111" t="str">
        <f t="shared" si="28"/>
        <v>-</v>
      </c>
      <c r="H136" s="82"/>
    </row>
    <row r="137" spans="1:8" x14ac:dyDescent="0.2">
      <c r="A137" s="51" t="s">
        <v>55</v>
      </c>
      <c r="B137" s="106">
        <v>16514.88</v>
      </c>
      <c r="C137" s="106"/>
      <c r="D137" s="106"/>
      <c r="E137" s="106">
        <v>17003.52</v>
      </c>
      <c r="F137" s="112">
        <f t="shared" si="27"/>
        <v>102.95878625821078</v>
      </c>
      <c r="G137" s="111" t="str">
        <f t="shared" si="28"/>
        <v>-</v>
      </c>
      <c r="H137" s="82"/>
    </row>
    <row r="138" spans="1:8" x14ac:dyDescent="0.2">
      <c r="A138" s="51" t="s">
        <v>56</v>
      </c>
      <c r="B138" s="106">
        <v>2622.98</v>
      </c>
      <c r="C138" s="106"/>
      <c r="D138" s="106"/>
      <c r="E138" s="106">
        <v>2341.08</v>
      </c>
      <c r="F138" s="112">
        <f t="shared" si="27"/>
        <v>89.252682063912033</v>
      </c>
      <c r="G138" s="111" t="str">
        <f t="shared" si="28"/>
        <v>-</v>
      </c>
      <c r="H138" s="82"/>
    </row>
    <row r="139" spans="1:8" x14ac:dyDescent="0.2">
      <c r="A139" s="51" t="s">
        <v>57</v>
      </c>
      <c r="B139" s="106">
        <v>2103.6</v>
      </c>
      <c r="C139" s="106"/>
      <c r="D139" s="106"/>
      <c r="E139" s="106">
        <v>2585.94</v>
      </c>
      <c r="F139" s="112">
        <f t="shared" si="27"/>
        <v>122.92926411865375</v>
      </c>
      <c r="G139" s="111" t="str">
        <f t="shared" si="28"/>
        <v>-</v>
      </c>
      <c r="H139" s="82"/>
    </row>
    <row r="140" spans="1:8" x14ac:dyDescent="0.2">
      <c r="A140" s="51" t="s">
        <v>58</v>
      </c>
      <c r="B140" s="106">
        <v>2537.73</v>
      </c>
      <c r="C140" s="106"/>
      <c r="D140" s="106"/>
      <c r="E140" s="106">
        <v>6742.38</v>
      </c>
      <c r="F140" s="112">
        <f t="shared" si="27"/>
        <v>265.68547481410553</v>
      </c>
      <c r="G140" s="111" t="str">
        <f t="shared" si="28"/>
        <v>-</v>
      </c>
      <c r="H140" s="82"/>
    </row>
    <row r="141" spans="1:8" x14ac:dyDescent="0.2">
      <c r="A141" s="51" t="s">
        <v>240</v>
      </c>
      <c r="B141" s="106">
        <v>2070.4699999999998</v>
      </c>
      <c r="C141" s="106"/>
      <c r="D141" s="106"/>
      <c r="E141" s="106">
        <v>1283.07</v>
      </c>
      <c r="F141" s="112">
        <f t="shared" si="27"/>
        <v>61.969987490762968</v>
      </c>
      <c r="G141" s="111" t="str">
        <f t="shared" si="28"/>
        <v>-</v>
      </c>
      <c r="H141" s="82"/>
    </row>
    <row r="142" spans="1:8" x14ac:dyDescent="0.2">
      <c r="A142" s="51" t="s">
        <v>59</v>
      </c>
      <c r="B142" s="106">
        <v>8952.4500000000007</v>
      </c>
      <c r="C142" s="106"/>
      <c r="D142" s="106"/>
      <c r="E142" s="106">
        <v>9498.9</v>
      </c>
      <c r="F142" s="112">
        <f t="shared" si="27"/>
        <v>106.10391568788431</v>
      </c>
      <c r="G142" s="111" t="str">
        <f t="shared" si="28"/>
        <v>-</v>
      </c>
      <c r="H142" s="82"/>
    </row>
    <row r="143" spans="1:8" ht="5.25" customHeight="1" x14ac:dyDescent="0.2">
      <c r="A143" s="51"/>
      <c r="B143" s="106"/>
      <c r="C143" s="106"/>
      <c r="D143" s="106"/>
      <c r="E143" s="106"/>
      <c r="F143" s="112"/>
      <c r="G143" s="111"/>
      <c r="H143" s="82"/>
    </row>
    <row r="144" spans="1:8" x14ac:dyDescent="0.2">
      <c r="A144" s="53" t="s">
        <v>60</v>
      </c>
      <c r="B144" s="105">
        <f>B145+B148</f>
        <v>9343.8299999999981</v>
      </c>
      <c r="C144" s="105">
        <v>9000</v>
      </c>
      <c r="D144" s="105">
        <v>9000</v>
      </c>
      <c r="E144" s="105">
        <f t="shared" ref="E144" si="39">E145+E148</f>
        <v>8841.0499999999993</v>
      </c>
      <c r="F144" s="111">
        <f t="shared" si="27"/>
        <v>94.619122993462014</v>
      </c>
      <c r="G144" s="111">
        <f t="shared" si="28"/>
        <v>98.23388888888887</v>
      </c>
      <c r="H144" s="82"/>
    </row>
    <row r="145" spans="1:8" x14ac:dyDescent="0.2">
      <c r="A145" s="50" t="s">
        <v>61</v>
      </c>
      <c r="B145" s="105">
        <f>B146+B147</f>
        <v>4462.28</v>
      </c>
      <c r="C145" s="105"/>
      <c r="D145" s="105"/>
      <c r="E145" s="105">
        <f t="shared" ref="E145" si="40">E146+E147</f>
        <v>3945.32</v>
      </c>
      <c r="F145" s="111">
        <f t="shared" si="27"/>
        <v>88.414891042247461</v>
      </c>
      <c r="G145" s="111" t="str">
        <f t="shared" si="28"/>
        <v>-</v>
      </c>
      <c r="H145" s="82"/>
    </row>
    <row r="146" spans="1:8" x14ac:dyDescent="0.2">
      <c r="A146" s="51" t="s">
        <v>218</v>
      </c>
      <c r="B146" s="22">
        <v>0</v>
      </c>
      <c r="C146" s="106"/>
      <c r="D146" s="106"/>
      <c r="E146" s="22">
        <v>0</v>
      </c>
      <c r="F146" s="112" t="str">
        <f t="shared" si="27"/>
        <v>-</v>
      </c>
      <c r="G146" s="111" t="str">
        <f t="shared" si="28"/>
        <v>-</v>
      </c>
      <c r="H146" s="82"/>
    </row>
    <row r="147" spans="1:8" x14ac:dyDescent="0.2">
      <c r="A147" s="51" t="s">
        <v>217</v>
      </c>
      <c r="B147" s="22">
        <v>4462.28</v>
      </c>
      <c r="C147" s="106"/>
      <c r="D147" s="106"/>
      <c r="E147" s="22">
        <v>3945.32</v>
      </c>
      <c r="F147" s="112">
        <f t="shared" si="27"/>
        <v>88.414891042247461</v>
      </c>
      <c r="G147" s="111" t="str">
        <f t="shared" si="28"/>
        <v>-</v>
      </c>
      <c r="H147" s="82"/>
    </row>
    <row r="148" spans="1:8" x14ac:dyDescent="0.2">
      <c r="A148" s="50" t="s">
        <v>62</v>
      </c>
      <c r="B148" s="105">
        <f>SUM(B149:B152)</f>
        <v>4881.5499999999993</v>
      </c>
      <c r="C148" s="105"/>
      <c r="D148" s="105"/>
      <c r="E148" s="105">
        <f t="shared" ref="E148" si="41">SUM(E149:E152)</f>
        <v>4895.7299999999996</v>
      </c>
      <c r="F148" s="111">
        <f t="shared" si="27"/>
        <v>100.29048150689843</v>
      </c>
      <c r="G148" s="111" t="str">
        <f t="shared" si="28"/>
        <v>-</v>
      </c>
      <c r="H148" s="82"/>
    </row>
    <row r="149" spans="1:8" x14ac:dyDescent="0.2">
      <c r="A149" s="51" t="s">
        <v>63</v>
      </c>
      <c r="B149" s="106">
        <v>4491.3999999999996</v>
      </c>
      <c r="C149" s="106"/>
      <c r="D149" s="106"/>
      <c r="E149" s="106">
        <v>4849.09</v>
      </c>
      <c r="F149" s="112">
        <f t="shared" si="27"/>
        <v>107.96388653871844</v>
      </c>
      <c r="G149" s="111" t="str">
        <f t="shared" si="28"/>
        <v>-</v>
      </c>
      <c r="H149" s="82"/>
    </row>
    <row r="150" spans="1:8" x14ac:dyDescent="0.2">
      <c r="A150" s="51" t="s">
        <v>64</v>
      </c>
      <c r="B150" s="22">
        <v>0</v>
      </c>
      <c r="C150" s="106"/>
      <c r="D150" s="106"/>
      <c r="E150" s="22">
        <v>0</v>
      </c>
      <c r="F150" s="112" t="str">
        <f t="shared" si="27"/>
        <v>-</v>
      </c>
      <c r="G150" s="111" t="str">
        <f t="shared" si="28"/>
        <v>-</v>
      </c>
      <c r="H150" s="82"/>
    </row>
    <row r="151" spans="1:8" x14ac:dyDescent="0.2">
      <c r="A151" s="51" t="s">
        <v>65</v>
      </c>
      <c r="B151" s="106">
        <v>390.15</v>
      </c>
      <c r="C151" s="106"/>
      <c r="D151" s="106"/>
      <c r="E151" s="106">
        <v>17.440000000000001</v>
      </c>
      <c r="F151" s="112">
        <f t="shared" si="27"/>
        <v>4.4700756119441252</v>
      </c>
      <c r="G151" s="111" t="str">
        <f t="shared" si="28"/>
        <v>-</v>
      </c>
      <c r="H151" s="82"/>
    </row>
    <row r="152" spans="1:8" x14ac:dyDescent="0.2">
      <c r="A152" s="51" t="s">
        <v>66</v>
      </c>
      <c r="B152" s="22">
        <v>0</v>
      </c>
      <c r="C152" s="106"/>
      <c r="D152" s="106"/>
      <c r="E152" s="22">
        <v>29.2</v>
      </c>
      <c r="F152" s="112" t="str">
        <f t="shared" si="27"/>
        <v>-</v>
      </c>
      <c r="G152" s="111" t="str">
        <f t="shared" si="28"/>
        <v>-</v>
      </c>
      <c r="H152" s="82"/>
    </row>
    <row r="153" spans="1:8" ht="5.25" customHeight="1" x14ac:dyDescent="0.2">
      <c r="A153" s="51"/>
      <c r="B153" s="106"/>
      <c r="C153" s="106"/>
      <c r="D153" s="106"/>
      <c r="E153" s="106"/>
      <c r="F153" s="112"/>
      <c r="G153" s="111"/>
      <c r="H153" s="82"/>
    </row>
    <row r="154" spans="1:8" x14ac:dyDescent="0.2">
      <c r="A154" s="53" t="s">
        <v>67</v>
      </c>
      <c r="B154" s="105">
        <f>B155</f>
        <v>0</v>
      </c>
      <c r="C154" s="22">
        <v>0</v>
      </c>
      <c r="D154" s="22">
        <v>0</v>
      </c>
      <c r="E154" s="105">
        <f t="shared" ref="E154:E155" si="42">E155</f>
        <v>0</v>
      </c>
      <c r="F154" s="111" t="str">
        <f t="shared" si="27"/>
        <v>-</v>
      </c>
      <c r="G154" s="111" t="str">
        <f t="shared" si="28"/>
        <v>-</v>
      </c>
      <c r="H154" s="82"/>
    </row>
    <row r="155" spans="1:8" x14ac:dyDescent="0.2">
      <c r="A155" s="50" t="s">
        <v>241</v>
      </c>
      <c r="B155" s="105">
        <f>B156</f>
        <v>0</v>
      </c>
      <c r="C155" s="105"/>
      <c r="D155" s="105"/>
      <c r="E155" s="105">
        <f t="shared" si="42"/>
        <v>0</v>
      </c>
      <c r="F155" s="111" t="str">
        <f t="shared" si="27"/>
        <v>-</v>
      </c>
      <c r="G155" s="111" t="str">
        <f t="shared" si="28"/>
        <v>-</v>
      </c>
      <c r="H155" s="82"/>
    </row>
    <row r="156" spans="1:8" x14ac:dyDescent="0.2">
      <c r="A156" s="51" t="s">
        <v>242</v>
      </c>
      <c r="B156" s="22">
        <v>0</v>
      </c>
      <c r="C156" s="106"/>
      <c r="D156" s="106"/>
      <c r="E156" s="22">
        <v>0</v>
      </c>
      <c r="F156" s="112" t="str">
        <f t="shared" si="27"/>
        <v>-</v>
      </c>
      <c r="G156" s="111" t="str">
        <f t="shared" si="28"/>
        <v>-</v>
      </c>
      <c r="H156" s="82"/>
    </row>
    <row r="157" spans="1:8" x14ac:dyDescent="0.2">
      <c r="A157" s="51"/>
      <c r="B157" s="22">
        <v>0</v>
      </c>
      <c r="C157" s="106"/>
      <c r="D157" s="106"/>
      <c r="E157" s="22">
        <v>0</v>
      </c>
      <c r="F157" s="112"/>
      <c r="G157" s="111"/>
      <c r="H157" s="82"/>
    </row>
    <row r="158" spans="1:8" x14ac:dyDescent="0.2">
      <c r="A158" s="53" t="s">
        <v>68</v>
      </c>
      <c r="B158" s="105">
        <f>B159</f>
        <v>0</v>
      </c>
      <c r="C158" s="105">
        <v>3760</v>
      </c>
      <c r="D158" s="105">
        <v>3760</v>
      </c>
      <c r="E158" s="105">
        <f t="shared" ref="E158" si="43">E159</f>
        <v>972.06</v>
      </c>
      <c r="F158" s="111" t="str">
        <f t="shared" si="27"/>
        <v>-</v>
      </c>
      <c r="G158" s="111">
        <f t="shared" si="28"/>
        <v>25.852659574468085</v>
      </c>
      <c r="H158" s="82"/>
    </row>
    <row r="159" spans="1:8" x14ac:dyDescent="0.2">
      <c r="A159" s="50" t="s">
        <v>69</v>
      </c>
      <c r="B159" s="105">
        <f>B160+B161</f>
        <v>0</v>
      </c>
      <c r="C159" s="105"/>
      <c r="D159" s="105"/>
      <c r="E159" s="105">
        <f t="shared" ref="E159" si="44">E160+E161</f>
        <v>972.06</v>
      </c>
      <c r="F159" s="111" t="str">
        <f t="shared" si="27"/>
        <v>-</v>
      </c>
      <c r="G159" s="111" t="str">
        <f t="shared" si="28"/>
        <v>-</v>
      </c>
      <c r="H159" s="82"/>
    </row>
    <row r="160" spans="1:8" x14ac:dyDescent="0.2">
      <c r="A160" s="51" t="s">
        <v>70</v>
      </c>
      <c r="B160" s="22">
        <v>0</v>
      </c>
      <c r="C160" s="106"/>
      <c r="D160" s="106"/>
      <c r="E160" s="22">
        <v>0</v>
      </c>
      <c r="F160" s="112" t="str">
        <f t="shared" ref="F160:F206" si="45">IFERROR(E160/B160*100,"-")</f>
        <v>-</v>
      </c>
      <c r="G160" s="111" t="str">
        <f t="shared" ref="G160:G206" si="46">IFERROR(E160/D160*100,"-")</f>
        <v>-</v>
      </c>
      <c r="H160" s="82"/>
    </row>
    <row r="161" spans="1:8" x14ac:dyDescent="0.2">
      <c r="A161" s="51" t="s">
        <v>71</v>
      </c>
      <c r="B161" s="106">
        <v>0</v>
      </c>
      <c r="C161" s="106"/>
      <c r="D161" s="106"/>
      <c r="E161" s="106">
        <v>972.06</v>
      </c>
      <c r="F161" s="112" t="str">
        <f t="shared" si="45"/>
        <v>-</v>
      </c>
      <c r="G161" s="111" t="str">
        <f t="shared" si="46"/>
        <v>-</v>
      </c>
      <c r="H161" s="82"/>
    </row>
    <row r="162" spans="1:8" ht="7.5" customHeight="1" x14ac:dyDescent="0.2">
      <c r="A162" s="51"/>
      <c r="B162" s="106"/>
      <c r="C162" s="106"/>
      <c r="D162" s="106"/>
      <c r="E162" s="106"/>
      <c r="F162" s="112"/>
      <c r="G162" s="111"/>
      <c r="H162" s="82"/>
    </row>
    <row r="163" spans="1:8" x14ac:dyDescent="0.2">
      <c r="A163" s="53" t="s">
        <v>72</v>
      </c>
      <c r="B163" s="105">
        <f>B164+B167</f>
        <v>1581.94</v>
      </c>
      <c r="C163" s="101">
        <v>1593</v>
      </c>
      <c r="D163" s="101">
        <v>1593</v>
      </c>
      <c r="E163" s="105">
        <f t="shared" ref="E163" si="47">E164+E167</f>
        <v>1373.1</v>
      </c>
      <c r="F163" s="111">
        <f t="shared" si="45"/>
        <v>86.798487932538521</v>
      </c>
      <c r="G163" s="111">
        <f t="shared" si="46"/>
        <v>86.195856873822976</v>
      </c>
      <c r="H163" s="82"/>
    </row>
    <row r="164" spans="1:8" x14ac:dyDescent="0.2">
      <c r="A164" s="50" t="s">
        <v>73</v>
      </c>
      <c r="B164" s="105">
        <f>B165+B166</f>
        <v>12.7</v>
      </c>
      <c r="C164" s="105"/>
      <c r="D164" s="105"/>
      <c r="E164" s="105">
        <f t="shared" ref="E164" si="48">E165+E166</f>
        <v>0</v>
      </c>
      <c r="F164" s="111">
        <f t="shared" si="45"/>
        <v>0</v>
      </c>
      <c r="G164" s="111" t="str">
        <f t="shared" si="46"/>
        <v>-</v>
      </c>
      <c r="H164" s="82"/>
    </row>
    <row r="165" spans="1:8" x14ac:dyDescent="0.2">
      <c r="A165" s="51" t="s">
        <v>74</v>
      </c>
      <c r="B165" s="22">
        <v>12.7</v>
      </c>
      <c r="C165" s="106"/>
      <c r="D165" s="106"/>
      <c r="E165" s="22">
        <v>0</v>
      </c>
      <c r="F165" s="112">
        <f t="shared" si="45"/>
        <v>0</v>
      </c>
      <c r="G165" s="111" t="str">
        <f t="shared" si="46"/>
        <v>-</v>
      </c>
      <c r="H165" s="82"/>
    </row>
    <row r="166" spans="1:8" x14ac:dyDescent="0.2">
      <c r="A166" s="51" t="s">
        <v>147</v>
      </c>
      <c r="B166" s="22">
        <v>0</v>
      </c>
      <c r="C166" s="106"/>
      <c r="D166" s="106"/>
      <c r="E166" s="22">
        <v>0</v>
      </c>
      <c r="F166" s="112" t="str">
        <f t="shared" si="45"/>
        <v>-</v>
      </c>
      <c r="G166" s="111" t="str">
        <f t="shared" si="46"/>
        <v>-</v>
      </c>
      <c r="H166" s="82"/>
    </row>
    <row r="167" spans="1:8" x14ac:dyDescent="0.2">
      <c r="A167" s="50" t="s">
        <v>75</v>
      </c>
      <c r="B167" s="105">
        <f>B168</f>
        <v>1569.24</v>
      </c>
      <c r="C167" s="105"/>
      <c r="D167" s="105"/>
      <c r="E167" s="105">
        <f t="shared" ref="E167" si="49">E168</f>
        <v>1373.1</v>
      </c>
      <c r="F167" s="111">
        <f t="shared" si="45"/>
        <v>87.500955876730131</v>
      </c>
      <c r="G167" s="111" t="str">
        <f t="shared" si="46"/>
        <v>-</v>
      </c>
      <c r="H167" s="82"/>
    </row>
    <row r="168" spans="1:8" x14ac:dyDescent="0.2">
      <c r="A168" s="51" t="s">
        <v>76</v>
      </c>
      <c r="B168" s="22">
        <v>1569.24</v>
      </c>
      <c r="C168" s="106"/>
      <c r="D168" s="106"/>
      <c r="E168" s="22">
        <v>1373.1</v>
      </c>
      <c r="F168" s="112">
        <f t="shared" si="45"/>
        <v>87.500955876730131</v>
      </c>
      <c r="G168" s="111" t="str">
        <f t="shared" si="46"/>
        <v>-</v>
      </c>
      <c r="H168" s="82"/>
    </row>
    <row r="169" spans="1:8" x14ac:dyDescent="0.2">
      <c r="A169" s="50"/>
      <c r="B169" s="106"/>
      <c r="C169" s="106"/>
      <c r="D169" s="106"/>
      <c r="E169" s="106"/>
      <c r="F169" s="112"/>
      <c r="G169" s="111"/>
      <c r="H169" s="82"/>
    </row>
    <row r="170" spans="1:8" x14ac:dyDescent="0.2">
      <c r="A170" s="50"/>
      <c r="B170" s="106"/>
      <c r="C170" s="106"/>
      <c r="D170" s="106"/>
      <c r="E170" s="106"/>
      <c r="F170" s="112"/>
      <c r="G170" s="111"/>
      <c r="H170" s="82"/>
    </row>
    <row r="171" spans="1:8" x14ac:dyDescent="0.2">
      <c r="A171" s="7" t="s">
        <v>77</v>
      </c>
      <c r="B171" s="104">
        <f>B172+B177+B200</f>
        <v>385507.2</v>
      </c>
      <c r="C171" s="104">
        <f t="shared" ref="C171:E171" si="50">C172+C177+C200</f>
        <v>206809</v>
      </c>
      <c r="D171" s="104">
        <f t="shared" si="50"/>
        <v>206809</v>
      </c>
      <c r="E171" s="104">
        <f t="shared" si="50"/>
        <v>237351.1</v>
      </c>
      <c r="F171" s="110">
        <f t="shared" si="45"/>
        <v>61.568525827792577</v>
      </c>
      <c r="G171" s="110">
        <f t="shared" si="46"/>
        <v>114.76826443723436</v>
      </c>
      <c r="H171" s="82"/>
    </row>
    <row r="172" spans="1:8" x14ac:dyDescent="0.2">
      <c r="A172" s="53" t="s">
        <v>78</v>
      </c>
      <c r="B172" s="105">
        <f>B173</f>
        <v>0</v>
      </c>
      <c r="C172" s="22">
        <v>0</v>
      </c>
      <c r="D172" s="22">
        <v>0</v>
      </c>
      <c r="E172" s="105">
        <f t="shared" ref="E172" si="51">E173</f>
        <v>360.82</v>
      </c>
      <c r="F172" s="111" t="str">
        <f t="shared" si="45"/>
        <v>-</v>
      </c>
      <c r="G172" s="111" t="str">
        <f t="shared" si="46"/>
        <v>-</v>
      </c>
      <c r="H172" s="82"/>
    </row>
    <row r="173" spans="1:8" x14ac:dyDescent="0.2">
      <c r="A173" s="50" t="s">
        <v>79</v>
      </c>
      <c r="B173" s="105">
        <f>B174+B175</f>
        <v>0</v>
      </c>
      <c r="C173" s="105"/>
      <c r="D173" s="105"/>
      <c r="E173" s="105">
        <f t="shared" ref="E173" si="52">E174+E175</f>
        <v>360.82</v>
      </c>
      <c r="F173" s="111" t="str">
        <f t="shared" si="45"/>
        <v>-</v>
      </c>
      <c r="G173" s="111" t="str">
        <f t="shared" si="46"/>
        <v>-</v>
      </c>
      <c r="H173" s="82"/>
    </row>
    <row r="174" spans="1:8" x14ac:dyDescent="0.2">
      <c r="A174" s="51" t="s">
        <v>80</v>
      </c>
      <c r="B174" s="22">
        <v>0</v>
      </c>
      <c r="C174" s="106"/>
      <c r="D174" s="106"/>
      <c r="E174" s="22">
        <v>0</v>
      </c>
      <c r="F174" s="112" t="str">
        <f t="shared" si="45"/>
        <v>-</v>
      </c>
      <c r="G174" s="111" t="str">
        <f t="shared" si="46"/>
        <v>-</v>
      </c>
      <c r="H174" s="82"/>
    </row>
    <row r="175" spans="1:8" x14ac:dyDescent="0.2">
      <c r="A175" s="51" t="s">
        <v>212</v>
      </c>
      <c r="B175" s="22">
        <v>0</v>
      </c>
      <c r="C175" s="106"/>
      <c r="D175" s="106"/>
      <c r="E175" s="22">
        <v>360.82</v>
      </c>
      <c r="F175" s="112" t="str">
        <f t="shared" si="45"/>
        <v>-</v>
      </c>
      <c r="G175" s="111" t="str">
        <f t="shared" si="46"/>
        <v>-</v>
      </c>
      <c r="H175" s="65"/>
    </row>
    <row r="176" spans="1:8" x14ac:dyDescent="0.2">
      <c r="A176" s="51"/>
      <c r="B176" s="106"/>
      <c r="C176" s="106"/>
      <c r="D176" s="106"/>
      <c r="E176" s="106"/>
      <c r="F176" s="112"/>
      <c r="G176" s="111"/>
      <c r="H176" s="65"/>
    </row>
    <row r="177" spans="1:8" x14ac:dyDescent="0.2">
      <c r="A177" s="53" t="s">
        <v>81</v>
      </c>
      <c r="B177" s="105">
        <f>B178+B182+B190+B192+B195+B197</f>
        <v>303932.2</v>
      </c>
      <c r="C177" s="105">
        <v>206809</v>
      </c>
      <c r="D177" s="105">
        <v>206809</v>
      </c>
      <c r="E177" s="105">
        <f t="shared" ref="E177" si="53">E178+E182+E190+E192+E195+E197</f>
        <v>236990.28</v>
      </c>
      <c r="F177" s="111">
        <f t="shared" si="45"/>
        <v>77.974719361752392</v>
      </c>
      <c r="G177" s="111">
        <f t="shared" si="46"/>
        <v>114.59379427394359</v>
      </c>
      <c r="H177" s="65"/>
    </row>
    <row r="178" spans="1:8" x14ac:dyDescent="0.2">
      <c r="A178" s="50" t="s">
        <v>82</v>
      </c>
      <c r="B178" s="105">
        <f>SUM(B179:B181)</f>
        <v>11917.75</v>
      </c>
      <c r="C178" s="105"/>
      <c r="D178" s="105"/>
      <c r="E178" s="105">
        <f t="shared" ref="E178" si="54">SUM(E179:E181)</f>
        <v>0</v>
      </c>
      <c r="F178" s="111">
        <f t="shared" si="45"/>
        <v>0</v>
      </c>
      <c r="G178" s="111" t="str">
        <f t="shared" si="46"/>
        <v>-</v>
      </c>
      <c r="H178" s="65"/>
    </row>
    <row r="179" spans="1:8" x14ac:dyDescent="0.2">
      <c r="A179" s="51" t="s">
        <v>83</v>
      </c>
      <c r="B179" s="22">
        <v>0</v>
      </c>
      <c r="C179" s="106"/>
      <c r="D179" s="106"/>
      <c r="E179" s="22">
        <v>0</v>
      </c>
      <c r="F179" s="112" t="str">
        <f t="shared" si="45"/>
        <v>-</v>
      </c>
      <c r="G179" s="111" t="str">
        <f t="shared" si="46"/>
        <v>-</v>
      </c>
      <c r="H179" s="65"/>
    </row>
    <row r="180" spans="1:8" x14ac:dyDescent="0.2">
      <c r="A180" s="51" t="s">
        <v>243</v>
      </c>
      <c r="B180" s="22">
        <v>11917.75</v>
      </c>
      <c r="C180" s="106"/>
      <c r="D180" s="106"/>
      <c r="E180" s="22">
        <v>0</v>
      </c>
      <c r="F180" s="112">
        <f t="shared" si="45"/>
        <v>0</v>
      </c>
      <c r="G180" s="111" t="str">
        <f t="shared" si="46"/>
        <v>-</v>
      </c>
      <c r="H180" s="65"/>
    </row>
    <row r="181" spans="1:8" x14ac:dyDescent="0.2">
      <c r="A181" s="51" t="s">
        <v>205</v>
      </c>
      <c r="B181" s="22">
        <v>0</v>
      </c>
      <c r="C181" s="106"/>
      <c r="D181" s="106"/>
      <c r="E181" s="22">
        <v>0</v>
      </c>
      <c r="F181" s="112" t="str">
        <f t="shared" si="45"/>
        <v>-</v>
      </c>
      <c r="G181" s="111" t="str">
        <f t="shared" si="46"/>
        <v>-</v>
      </c>
      <c r="H181" s="65"/>
    </row>
    <row r="182" spans="1:8" x14ac:dyDescent="0.2">
      <c r="A182" s="50" t="s">
        <v>84</v>
      </c>
      <c r="B182" s="105">
        <f>SUM(B183:B189)</f>
        <v>264850.7</v>
      </c>
      <c r="C182" s="105"/>
      <c r="D182" s="105"/>
      <c r="E182" s="105">
        <f t="shared" ref="E182" si="55">SUM(E183:E189)</f>
        <v>190481.84</v>
      </c>
      <c r="F182" s="111">
        <f t="shared" si="45"/>
        <v>71.92045933803459</v>
      </c>
      <c r="G182" s="111" t="str">
        <f t="shared" si="46"/>
        <v>-</v>
      </c>
      <c r="H182" s="65"/>
    </row>
    <row r="183" spans="1:8" x14ac:dyDescent="0.2">
      <c r="A183" s="51" t="s">
        <v>85</v>
      </c>
      <c r="B183" s="106">
        <v>53384.34</v>
      </c>
      <c r="C183" s="106"/>
      <c r="D183" s="106"/>
      <c r="E183" s="106">
        <v>27427.19</v>
      </c>
      <c r="F183" s="112">
        <f t="shared" si="45"/>
        <v>51.376845719175321</v>
      </c>
      <c r="G183" s="111" t="str">
        <f t="shared" si="46"/>
        <v>-</v>
      </c>
      <c r="H183" s="65"/>
    </row>
    <row r="184" spans="1:8" x14ac:dyDescent="0.2">
      <c r="A184" s="51" t="s">
        <v>86</v>
      </c>
      <c r="B184" s="22">
        <v>650.32000000000005</v>
      </c>
      <c r="C184" s="106"/>
      <c r="D184" s="106"/>
      <c r="E184" s="22">
        <v>1459.69</v>
      </c>
      <c r="F184" s="112">
        <f t="shared" si="45"/>
        <v>224.45719030631074</v>
      </c>
      <c r="G184" s="111" t="str">
        <f t="shared" si="46"/>
        <v>-</v>
      </c>
      <c r="H184" s="65"/>
    </row>
    <row r="185" spans="1:8" x14ac:dyDescent="0.2">
      <c r="A185" s="51" t="s">
        <v>87</v>
      </c>
      <c r="B185" s="22">
        <v>10912.24</v>
      </c>
      <c r="C185" s="106"/>
      <c r="D185" s="106"/>
      <c r="E185" s="22">
        <v>16434.79</v>
      </c>
      <c r="F185" s="112">
        <f t="shared" si="45"/>
        <v>150.60876593623308</v>
      </c>
      <c r="G185" s="111" t="str">
        <f t="shared" si="46"/>
        <v>-</v>
      </c>
      <c r="H185" s="65"/>
    </row>
    <row r="186" spans="1:8" x14ac:dyDescent="0.2">
      <c r="A186" s="51" t="s">
        <v>88</v>
      </c>
      <c r="B186" s="22">
        <v>192463.48</v>
      </c>
      <c r="C186" s="106"/>
      <c r="D186" s="106"/>
      <c r="E186" s="22">
        <v>138619.01</v>
      </c>
      <c r="F186" s="112">
        <f t="shared" si="45"/>
        <v>72.023539218972871</v>
      </c>
      <c r="G186" s="111" t="str">
        <f t="shared" si="46"/>
        <v>-</v>
      </c>
      <c r="H186" s="65"/>
    </row>
    <row r="187" spans="1:8" x14ac:dyDescent="0.2">
      <c r="A187" s="51" t="s">
        <v>158</v>
      </c>
      <c r="B187" s="22">
        <v>0</v>
      </c>
      <c r="C187" s="106"/>
      <c r="D187" s="106"/>
      <c r="E187" s="22">
        <v>33.700000000000003</v>
      </c>
      <c r="F187" s="112" t="str">
        <f t="shared" si="45"/>
        <v>-</v>
      </c>
      <c r="G187" s="111" t="str">
        <f t="shared" si="46"/>
        <v>-</v>
      </c>
      <c r="H187" s="65"/>
    </row>
    <row r="188" spans="1:8" x14ac:dyDescent="0.2">
      <c r="A188" s="51" t="s">
        <v>159</v>
      </c>
      <c r="B188" s="106">
        <v>0</v>
      </c>
      <c r="C188" s="106"/>
      <c r="D188" s="106"/>
      <c r="E188" s="106">
        <v>0</v>
      </c>
      <c r="F188" s="112" t="str">
        <f t="shared" si="45"/>
        <v>-</v>
      </c>
      <c r="G188" s="111" t="str">
        <f t="shared" si="46"/>
        <v>-</v>
      </c>
      <c r="H188" s="65"/>
    </row>
    <row r="189" spans="1:8" x14ac:dyDescent="0.2">
      <c r="A189" s="51" t="s">
        <v>89</v>
      </c>
      <c r="B189" s="106">
        <v>7440.32</v>
      </c>
      <c r="C189" s="106"/>
      <c r="D189" s="106"/>
      <c r="E189" s="106">
        <v>6507.46</v>
      </c>
      <c r="F189" s="112">
        <f t="shared" si="45"/>
        <v>87.462098404369698</v>
      </c>
      <c r="G189" s="111" t="str">
        <f t="shared" si="46"/>
        <v>-</v>
      </c>
      <c r="H189" s="65"/>
    </row>
    <row r="190" spans="1:8" x14ac:dyDescent="0.2">
      <c r="A190" s="50" t="s">
        <v>90</v>
      </c>
      <c r="B190" s="105">
        <f>B191</f>
        <v>26215</v>
      </c>
      <c r="C190" s="105"/>
      <c r="D190" s="105"/>
      <c r="E190" s="105">
        <f t="shared" ref="E190" si="56">E191</f>
        <v>45324.69</v>
      </c>
      <c r="F190" s="111">
        <f t="shared" si="45"/>
        <v>172.89601373259583</v>
      </c>
      <c r="G190" s="111" t="str">
        <f t="shared" si="46"/>
        <v>-</v>
      </c>
      <c r="H190" s="65"/>
    </row>
    <row r="191" spans="1:8" x14ac:dyDescent="0.2">
      <c r="A191" s="51" t="s">
        <v>91</v>
      </c>
      <c r="B191" s="22">
        <v>26215</v>
      </c>
      <c r="C191" s="106"/>
      <c r="D191" s="106"/>
      <c r="E191" s="22">
        <v>45324.69</v>
      </c>
      <c r="F191" s="112">
        <f t="shared" si="45"/>
        <v>172.89601373259583</v>
      </c>
      <c r="G191" s="111" t="str">
        <f t="shared" si="46"/>
        <v>-</v>
      </c>
      <c r="H191" s="65"/>
    </row>
    <row r="192" spans="1:8" x14ac:dyDescent="0.2">
      <c r="A192" s="50" t="s">
        <v>92</v>
      </c>
      <c r="B192" s="105">
        <f>B193+B194</f>
        <v>0</v>
      </c>
      <c r="C192" s="105"/>
      <c r="D192" s="105"/>
      <c r="E192" s="105">
        <f t="shared" ref="E192" si="57">E193+E194</f>
        <v>0</v>
      </c>
      <c r="F192" s="111" t="str">
        <f t="shared" si="45"/>
        <v>-</v>
      </c>
      <c r="G192" s="111" t="str">
        <f t="shared" si="46"/>
        <v>-</v>
      </c>
      <c r="H192" s="65"/>
    </row>
    <row r="193" spans="1:8" x14ac:dyDescent="0.2">
      <c r="A193" s="51" t="s">
        <v>93</v>
      </c>
      <c r="B193" s="106">
        <v>0</v>
      </c>
      <c r="C193" s="106"/>
      <c r="D193" s="106"/>
      <c r="E193" s="106">
        <v>0</v>
      </c>
      <c r="F193" s="112" t="str">
        <f t="shared" si="45"/>
        <v>-</v>
      </c>
      <c r="G193" s="111" t="str">
        <f t="shared" si="46"/>
        <v>-</v>
      </c>
      <c r="H193" s="65"/>
    </row>
    <row r="194" spans="1:8" x14ac:dyDescent="0.2">
      <c r="A194" s="51" t="s">
        <v>94</v>
      </c>
      <c r="B194" s="22">
        <v>0</v>
      </c>
      <c r="C194" s="106"/>
      <c r="D194" s="106"/>
      <c r="E194" s="22">
        <v>0</v>
      </c>
      <c r="F194" s="112" t="str">
        <f t="shared" si="45"/>
        <v>-</v>
      </c>
      <c r="G194" s="111" t="str">
        <f t="shared" si="46"/>
        <v>-</v>
      </c>
      <c r="H194" s="65"/>
    </row>
    <row r="195" spans="1:8" x14ac:dyDescent="0.2">
      <c r="A195" s="50" t="s">
        <v>244</v>
      </c>
      <c r="B195" s="105">
        <f>B196</f>
        <v>0</v>
      </c>
      <c r="C195" s="105"/>
      <c r="D195" s="105"/>
      <c r="E195" s="105">
        <f t="shared" ref="E195" si="58">E196</f>
        <v>0</v>
      </c>
      <c r="F195" s="112" t="str">
        <f t="shared" si="45"/>
        <v>-</v>
      </c>
      <c r="G195" s="111" t="str">
        <f t="shared" si="46"/>
        <v>-</v>
      </c>
      <c r="H195" s="65"/>
    </row>
    <row r="196" spans="1:8" x14ac:dyDescent="0.2">
      <c r="A196" s="51" t="s">
        <v>245</v>
      </c>
      <c r="B196" s="22">
        <v>0</v>
      </c>
      <c r="C196" s="106"/>
      <c r="D196" s="106"/>
      <c r="E196" s="22">
        <v>0</v>
      </c>
      <c r="F196" s="112" t="str">
        <f t="shared" si="45"/>
        <v>-</v>
      </c>
      <c r="G196" s="111" t="str">
        <f t="shared" si="46"/>
        <v>-</v>
      </c>
      <c r="H196" s="65"/>
    </row>
    <row r="197" spans="1:8" x14ac:dyDescent="0.2">
      <c r="A197" s="50" t="s">
        <v>95</v>
      </c>
      <c r="B197" s="105">
        <f>B198</f>
        <v>948.75</v>
      </c>
      <c r="C197" s="105"/>
      <c r="D197" s="105"/>
      <c r="E197" s="105">
        <f t="shared" ref="E197" si="59">E198</f>
        <v>1183.75</v>
      </c>
      <c r="F197" s="111">
        <f t="shared" si="45"/>
        <v>124.76943346508564</v>
      </c>
      <c r="G197" s="111" t="str">
        <f t="shared" si="46"/>
        <v>-</v>
      </c>
      <c r="H197" s="65"/>
    </row>
    <row r="198" spans="1:8" x14ac:dyDescent="0.2">
      <c r="A198" s="51" t="s">
        <v>96</v>
      </c>
      <c r="B198" s="22">
        <v>948.75</v>
      </c>
      <c r="C198" s="106"/>
      <c r="D198" s="106"/>
      <c r="E198" s="22">
        <v>1183.75</v>
      </c>
      <c r="F198" s="112">
        <f t="shared" si="45"/>
        <v>124.76943346508564</v>
      </c>
      <c r="G198" s="111" t="str">
        <f t="shared" si="46"/>
        <v>-</v>
      </c>
      <c r="H198" s="65"/>
    </row>
    <row r="199" spans="1:8" x14ac:dyDescent="0.2">
      <c r="A199" s="51"/>
      <c r="B199" s="106"/>
      <c r="C199" s="106"/>
      <c r="D199" s="106"/>
      <c r="E199" s="106"/>
      <c r="F199" s="112"/>
      <c r="G199" s="111"/>
      <c r="H199" s="65"/>
    </row>
    <row r="200" spans="1:8" x14ac:dyDescent="0.2">
      <c r="A200" s="53" t="s">
        <v>97</v>
      </c>
      <c r="B200" s="105">
        <f>B201+B203</f>
        <v>81575</v>
      </c>
      <c r="C200" s="105">
        <v>0</v>
      </c>
      <c r="D200" s="105">
        <v>0</v>
      </c>
      <c r="E200" s="105">
        <f t="shared" ref="E200" si="60">E201+E203</f>
        <v>0</v>
      </c>
      <c r="F200" s="111">
        <f t="shared" si="45"/>
        <v>0</v>
      </c>
      <c r="G200" s="111" t="str">
        <f t="shared" si="46"/>
        <v>-</v>
      </c>
      <c r="H200" s="65"/>
    </row>
    <row r="201" spans="1:8" x14ac:dyDescent="0.2">
      <c r="A201" s="50" t="s">
        <v>98</v>
      </c>
      <c r="B201" s="105">
        <f>B202</f>
        <v>81575</v>
      </c>
      <c r="C201" s="105"/>
      <c r="D201" s="105"/>
      <c r="E201" s="105">
        <f t="shared" ref="E201" si="61">E202</f>
        <v>0</v>
      </c>
      <c r="F201" s="111">
        <f t="shared" si="45"/>
        <v>0</v>
      </c>
      <c r="G201" s="111" t="str">
        <f t="shared" si="46"/>
        <v>-</v>
      </c>
      <c r="H201" s="65"/>
    </row>
    <row r="202" spans="1:8" x14ac:dyDescent="0.2">
      <c r="A202" s="51" t="s">
        <v>99</v>
      </c>
      <c r="B202" s="22">
        <v>81575</v>
      </c>
      <c r="C202" s="106"/>
      <c r="D202" s="106"/>
      <c r="E202" s="22">
        <v>0</v>
      </c>
      <c r="F202" s="112">
        <f t="shared" si="45"/>
        <v>0</v>
      </c>
      <c r="G202" s="111" t="str">
        <f t="shared" si="46"/>
        <v>-</v>
      </c>
      <c r="H202" s="65"/>
    </row>
    <row r="203" spans="1:8" x14ac:dyDescent="0.2">
      <c r="A203" s="50" t="s">
        <v>100</v>
      </c>
      <c r="B203" s="105">
        <f>B204</f>
        <v>0</v>
      </c>
      <c r="C203" s="105"/>
      <c r="D203" s="105"/>
      <c r="E203" s="105">
        <f t="shared" ref="E203" si="62">E204</f>
        <v>0</v>
      </c>
      <c r="F203" s="111" t="str">
        <f t="shared" si="45"/>
        <v>-</v>
      </c>
      <c r="G203" s="111" t="str">
        <f t="shared" si="46"/>
        <v>-</v>
      </c>
      <c r="H203" s="65"/>
    </row>
    <row r="204" spans="1:8" x14ac:dyDescent="0.2">
      <c r="A204" s="51" t="s">
        <v>101</v>
      </c>
      <c r="B204" s="22">
        <v>0</v>
      </c>
      <c r="C204" s="106"/>
      <c r="D204" s="106"/>
      <c r="E204" s="22">
        <v>0</v>
      </c>
      <c r="F204" s="112" t="str">
        <f t="shared" si="45"/>
        <v>-</v>
      </c>
      <c r="G204" s="111" t="str">
        <f t="shared" si="46"/>
        <v>-</v>
      </c>
      <c r="H204" s="65"/>
    </row>
    <row r="205" spans="1:8" x14ac:dyDescent="0.2">
      <c r="A205" s="51"/>
      <c r="B205" s="106"/>
      <c r="C205" s="106"/>
      <c r="D205" s="106"/>
      <c r="E205" s="106"/>
      <c r="F205" s="112"/>
      <c r="G205" s="111"/>
      <c r="H205" s="65"/>
    </row>
    <row r="206" spans="1:8" s="5" customFormat="1" x14ac:dyDescent="0.2">
      <c r="A206" s="59" t="s">
        <v>102</v>
      </c>
      <c r="B206" s="108">
        <f>B96+B171</f>
        <v>6984804.2300000004</v>
      </c>
      <c r="C206" s="108">
        <f>C96+C171</f>
        <v>8336493</v>
      </c>
      <c r="D206" s="108">
        <f>D96+D171</f>
        <v>8336493</v>
      </c>
      <c r="E206" s="108">
        <f>E96+E171</f>
        <v>8280565.4899999984</v>
      </c>
      <c r="F206" s="94">
        <f t="shared" si="45"/>
        <v>118.55114642203792</v>
      </c>
      <c r="G206" s="94">
        <f t="shared" si="46"/>
        <v>99.329124249249631</v>
      </c>
      <c r="H206" s="65"/>
    </row>
    <row r="207" spans="1:8" x14ac:dyDescent="0.2">
      <c r="G207" s="1"/>
    </row>
  </sheetData>
  <mergeCells count="3">
    <mergeCell ref="A1:G1"/>
    <mergeCell ref="A3:G3"/>
    <mergeCell ref="A7:G7"/>
  </mergeCells>
  <conditionalFormatting sqref="B14">
    <cfRule type="containsBlanks" dxfId="120" priority="97">
      <formula>LEN(TRIM(B14))=0</formula>
    </cfRule>
  </conditionalFormatting>
  <conditionalFormatting sqref="B16:B19">
    <cfRule type="containsBlanks" dxfId="119" priority="90">
      <formula>LEN(TRIM(B16))=0</formula>
    </cfRule>
  </conditionalFormatting>
  <conditionalFormatting sqref="B21:B22">
    <cfRule type="containsBlanks" dxfId="118" priority="87">
      <formula>LEN(TRIM(B21))=0</formula>
    </cfRule>
  </conditionalFormatting>
  <conditionalFormatting sqref="B24:B25">
    <cfRule type="containsBlanks" dxfId="117" priority="85">
      <formula>LEN(TRIM(B24))=0</formula>
    </cfRule>
  </conditionalFormatting>
  <conditionalFormatting sqref="B27:B28">
    <cfRule type="containsBlanks" dxfId="116" priority="82">
      <formula>LEN(TRIM(B27))=0</formula>
    </cfRule>
  </conditionalFormatting>
  <conditionalFormatting sqref="B30:B33">
    <cfRule type="containsBlanks" dxfId="115" priority="81">
      <formula>LEN(TRIM(B30))=0</formula>
    </cfRule>
  </conditionalFormatting>
  <conditionalFormatting sqref="B37:B40">
    <cfRule type="containsBlanks" dxfId="114" priority="79">
      <formula>LEN(TRIM(B37))=0</formula>
    </cfRule>
  </conditionalFormatting>
  <conditionalFormatting sqref="B44">
    <cfRule type="containsBlanks" dxfId="113" priority="77">
      <formula>LEN(TRIM(B44))=0</formula>
    </cfRule>
  </conditionalFormatting>
  <conditionalFormatting sqref="B48:B49">
    <cfRule type="containsBlanks" dxfId="112" priority="75">
      <formula>LEN(TRIM(B48))=0</formula>
    </cfRule>
  </conditionalFormatting>
  <conditionalFormatting sqref="B51:B52">
    <cfRule type="containsBlanks" dxfId="111" priority="72">
      <formula>LEN(TRIM(B51))=0</formula>
    </cfRule>
  </conditionalFormatting>
  <conditionalFormatting sqref="B56:B58">
    <cfRule type="containsBlanks" dxfId="110" priority="70">
      <formula>LEN(TRIM(B56))=0</formula>
    </cfRule>
  </conditionalFormatting>
  <conditionalFormatting sqref="B61">
    <cfRule type="containsBlanks" dxfId="109" priority="68">
      <formula>LEN(TRIM(B61))=0</formula>
    </cfRule>
  </conditionalFormatting>
  <conditionalFormatting sqref="B65">
    <cfRule type="containsBlanks" dxfId="108" priority="66">
      <formula>LEN(TRIM(B65))=0</formula>
    </cfRule>
  </conditionalFormatting>
  <conditionalFormatting sqref="B72">
    <cfRule type="containsBlanks" dxfId="107" priority="64">
      <formula>LEN(TRIM(B72))=0</formula>
    </cfRule>
  </conditionalFormatting>
  <conditionalFormatting sqref="B74:B76">
    <cfRule type="containsBlanks" dxfId="106" priority="63">
      <formula>LEN(TRIM(B74))=0</formula>
    </cfRule>
  </conditionalFormatting>
  <conditionalFormatting sqref="B78">
    <cfRule type="containsBlanks" dxfId="105" priority="62">
      <formula>LEN(TRIM(B78))=0</formula>
    </cfRule>
  </conditionalFormatting>
  <conditionalFormatting sqref="B99:B102">
    <cfRule type="containsBlanks" dxfId="104" priority="57">
      <formula>LEN(TRIM(B99))=0</formula>
    </cfRule>
  </conditionalFormatting>
  <conditionalFormatting sqref="B104">
    <cfRule type="containsBlanks" dxfId="103" priority="54">
      <formula>LEN(TRIM(B104))=0</formula>
    </cfRule>
  </conditionalFormatting>
  <conditionalFormatting sqref="B106:B108">
    <cfRule type="containsBlanks" dxfId="102" priority="53">
      <formula>LEN(TRIM(B106))=0</formula>
    </cfRule>
  </conditionalFormatting>
  <conditionalFormatting sqref="B112:B115">
    <cfRule type="containsBlanks" dxfId="101" priority="49">
      <formula>LEN(TRIM(B112))=0</formula>
    </cfRule>
  </conditionalFormatting>
  <conditionalFormatting sqref="B117:B122">
    <cfRule type="containsBlanks" dxfId="100" priority="48">
      <formula>LEN(TRIM(B117))=0</formula>
    </cfRule>
  </conditionalFormatting>
  <conditionalFormatting sqref="B124:B132">
    <cfRule type="containsBlanks" dxfId="99" priority="47">
      <formula>LEN(TRIM(B124))=0</formula>
    </cfRule>
  </conditionalFormatting>
  <conditionalFormatting sqref="B134">
    <cfRule type="containsBlanks" dxfId="98" priority="46">
      <formula>LEN(TRIM(B134))=0</formula>
    </cfRule>
  </conditionalFormatting>
  <conditionalFormatting sqref="B136:B142">
    <cfRule type="containsBlanks" dxfId="97" priority="45">
      <formula>LEN(TRIM(B136))=0</formula>
    </cfRule>
  </conditionalFormatting>
  <conditionalFormatting sqref="B146:B147">
    <cfRule type="containsBlanks" dxfId="96" priority="39">
      <formula>LEN(TRIM(B146))=0</formula>
    </cfRule>
  </conditionalFormatting>
  <conditionalFormatting sqref="B149:B152">
    <cfRule type="containsBlanks" dxfId="95" priority="36">
      <formula>LEN(TRIM(B149))=0</formula>
    </cfRule>
  </conditionalFormatting>
  <conditionalFormatting sqref="B156:B157">
    <cfRule type="containsBlanks" dxfId="94" priority="34">
      <formula>LEN(TRIM(B156))=0</formula>
    </cfRule>
  </conditionalFormatting>
  <conditionalFormatting sqref="B160:B161">
    <cfRule type="containsBlanks" dxfId="93" priority="31">
      <formula>LEN(TRIM(B160))=0</formula>
    </cfRule>
  </conditionalFormatting>
  <conditionalFormatting sqref="B165:B166">
    <cfRule type="containsBlanks" dxfId="92" priority="30">
      <formula>LEN(TRIM(B165))=0</formula>
    </cfRule>
  </conditionalFormatting>
  <conditionalFormatting sqref="B168">
    <cfRule type="containsBlanks" dxfId="91" priority="28">
      <formula>LEN(TRIM(B168))=0</formula>
    </cfRule>
  </conditionalFormatting>
  <conditionalFormatting sqref="B174:B175">
    <cfRule type="containsBlanks" dxfId="90" priority="19">
      <formula>LEN(TRIM(B174))=0</formula>
    </cfRule>
  </conditionalFormatting>
  <conditionalFormatting sqref="B179:B181">
    <cfRule type="containsBlanks" dxfId="89" priority="17">
      <formula>LEN(TRIM(B179))=0</formula>
    </cfRule>
  </conditionalFormatting>
  <conditionalFormatting sqref="B183:B189">
    <cfRule type="containsBlanks" dxfId="88" priority="15">
      <formula>LEN(TRIM(B183))=0</formula>
    </cfRule>
  </conditionalFormatting>
  <conditionalFormatting sqref="B191">
    <cfRule type="containsBlanks" dxfId="87" priority="13">
      <formula>LEN(TRIM(B191))=0</formula>
    </cfRule>
  </conditionalFormatting>
  <conditionalFormatting sqref="B193:B194">
    <cfRule type="containsBlanks" dxfId="86" priority="11">
      <formula>LEN(TRIM(B193))=0</formula>
    </cfRule>
  </conditionalFormatting>
  <conditionalFormatting sqref="B196">
    <cfRule type="containsBlanks" dxfId="85" priority="8">
      <formula>LEN(TRIM(B196))=0</formula>
    </cfRule>
  </conditionalFormatting>
  <conditionalFormatting sqref="B198">
    <cfRule type="containsBlanks" dxfId="84" priority="6">
      <formula>LEN(TRIM(B198))=0</formula>
    </cfRule>
  </conditionalFormatting>
  <conditionalFormatting sqref="B202">
    <cfRule type="containsBlanks" dxfId="83" priority="4">
      <formula>LEN(TRIM(B202))=0</formula>
    </cfRule>
  </conditionalFormatting>
  <conditionalFormatting sqref="B204">
    <cfRule type="containsBlanks" dxfId="82" priority="3">
      <formula>LEN(TRIM(B204))=0</formula>
    </cfRule>
  </conditionalFormatting>
  <conditionalFormatting sqref="C12:D12">
    <cfRule type="containsBlanks" dxfId="81" priority="96">
      <formula>LEN(TRIM(C12))=0</formula>
    </cfRule>
  </conditionalFormatting>
  <conditionalFormatting sqref="C35:D35">
    <cfRule type="containsBlanks" dxfId="80" priority="95">
      <formula>LEN(TRIM(C35))=0</formula>
    </cfRule>
  </conditionalFormatting>
  <conditionalFormatting sqref="C42:D42">
    <cfRule type="containsBlanks" dxfId="79" priority="94">
      <formula>LEN(TRIM(C42))=0</formula>
    </cfRule>
  </conditionalFormatting>
  <conditionalFormatting sqref="C46:D46">
    <cfRule type="containsBlanks" dxfId="78" priority="93">
      <formula>LEN(TRIM(C46))=0</formula>
    </cfRule>
  </conditionalFormatting>
  <conditionalFormatting sqref="C54:D54">
    <cfRule type="containsBlanks" dxfId="77" priority="92">
      <formula>LEN(TRIM(C54))=0</formula>
    </cfRule>
  </conditionalFormatting>
  <conditionalFormatting sqref="C63:D63">
    <cfRule type="containsBlanks" dxfId="76" priority="91">
      <formula>LEN(TRIM(C63))=0</formula>
    </cfRule>
  </conditionalFormatting>
  <conditionalFormatting sqref="C70:D70">
    <cfRule type="containsBlanks" dxfId="75" priority="58">
      <formula>LEN(TRIM(C70))=0</formula>
    </cfRule>
  </conditionalFormatting>
  <conditionalFormatting sqref="C97:D97">
    <cfRule type="containsBlanks" dxfId="74" priority="55">
      <formula>LEN(TRIM(C97))=0</formula>
    </cfRule>
  </conditionalFormatting>
  <conditionalFormatting sqref="C110:D110">
    <cfRule type="containsBlanks" dxfId="73" priority="23">
      <formula>LEN(TRIM(C110))=0</formula>
    </cfRule>
  </conditionalFormatting>
  <conditionalFormatting sqref="C144:D144">
    <cfRule type="containsBlanks" dxfId="72" priority="37">
      <formula>LEN(TRIM(C144))=0</formula>
    </cfRule>
  </conditionalFormatting>
  <conditionalFormatting sqref="C154:D154">
    <cfRule type="containsBlanks" dxfId="71" priority="24">
      <formula>LEN(TRIM(C154))=0</formula>
    </cfRule>
  </conditionalFormatting>
  <conditionalFormatting sqref="C158:D158">
    <cfRule type="containsBlanks" dxfId="70" priority="25">
      <formula>LEN(TRIM(C158))=0</formula>
    </cfRule>
  </conditionalFormatting>
  <conditionalFormatting sqref="C163:D163">
    <cfRule type="containsBlanks" dxfId="69" priority="26">
      <formula>LEN(TRIM(C163))=0</formula>
    </cfRule>
  </conditionalFormatting>
  <conditionalFormatting sqref="C172:D172">
    <cfRule type="containsBlanks" dxfId="68" priority="22">
      <formula>LEN(TRIM(C172))=0</formula>
    </cfRule>
  </conditionalFormatting>
  <conditionalFormatting sqref="C177:D177">
    <cfRule type="containsBlanks" dxfId="67" priority="21">
      <formula>LEN(TRIM(C177))=0</formula>
    </cfRule>
  </conditionalFormatting>
  <conditionalFormatting sqref="C200:D200">
    <cfRule type="containsBlanks" dxfId="66" priority="20">
      <formula>LEN(TRIM(C200))=0</formula>
    </cfRule>
  </conditionalFormatting>
  <conditionalFormatting sqref="E14">
    <cfRule type="containsBlanks" dxfId="65" priority="88">
      <formula>LEN(TRIM(E14))=0</formula>
    </cfRule>
  </conditionalFormatting>
  <conditionalFormatting sqref="E16:E19">
    <cfRule type="containsBlanks" dxfId="64" priority="89">
      <formula>LEN(TRIM(E16))=0</formula>
    </cfRule>
  </conditionalFormatting>
  <conditionalFormatting sqref="E21:E22">
    <cfRule type="containsBlanks" dxfId="63" priority="86">
      <formula>LEN(TRIM(E21))=0</formula>
    </cfRule>
  </conditionalFormatting>
  <conditionalFormatting sqref="E24:E25">
    <cfRule type="containsBlanks" dxfId="62" priority="84">
      <formula>LEN(TRIM(E24))=0</formula>
    </cfRule>
  </conditionalFormatting>
  <conditionalFormatting sqref="E27:E28">
    <cfRule type="containsBlanks" dxfId="61" priority="83">
      <formula>LEN(TRIM(E27))=0</formula>
    </cfRule>
  </conditionalFormatting>
  <conditionalFormatting sqref="E30:E33">
    <cfRule type="containsBlanks" dxfId="60" priority="80">
      <formula>LEN(TRIM(E30))=0</formula>
    </cfRule>
  </conditionalFormatting>
  <conditionalFormatting sqref="E37:E40">
    <cfRule type="containsBlanks" dxfId="59" priority="78">
      <formula>LEN(TRIM(E37))=0</formula>
    </cfRule>
  </conditionalFormatting>
  <conditionalFormatting sqref="E44">
    <cfRule type="containsBlanks" dxfId="58" priority="76">
      <formula>LEN(TRIM(E44))=0</formula>
    </cfRule>
  </conditionalFormatting>
  <conditionalFormatting sqref="E48:E49">
    <cfRule type="containsBlanks" dxfId="57" priority="73">
      <formula>LEN(TRIM(E48))=0</formula>
    </cfRule>
  </conditionalFormatting>
  <conditionalFormatting sqref="E51:E52">
    <cfRule type="containsBlanks" dxfId="56" priority="71">
      <formula>LEN(TRIM(E51))=0</formula>
    </cfRule>
  </conditionalFormatting>
  <conditionalFormatting sqref="E56:E58">
    <cfRule type="containsBlanks" dxfId="55" priority="69">
      <formula>LEN(TRIM(E56))=0</formula>
    </cfRule>
  </conditionalFormatting>
  <conditionalFormatting sqref="E61">
    <cfRule type="containsBlanks" dxfId="54" priority="67">
      <formula>LEN(TRIM(E61))=0</formula>
    </cfRule>
  </conditionalFormatting>
  <conditionalFormatting sqref="E65">
    <cfRule type="containsBlanks" dxfId="53" priority="65">
      <formula>LEN(TRIM(E65))=0</formula>
    </cfRule>
  </conditionalFormatting>
  <conditionalFormatting sqref="E72">
    <cfRule type="containsBlanks" dxfId="52" priority="61">
      <formula>LEN(TRIM(E72))=0</formula>
    </cfRule>
  </conditionalFormatting>
  <conditionalFormatting sqref="E74:E76">
    <cfRule type="containsBlanks" dxfId="51" priority="60">
      <formula>LEN(TRIM(E74))=0</formula>
    </cfRule>
  </conditionalFormatting>
  <conditionalFormatting sqref="E78">
    <cfRule type="containsBlanks" dxfId="50" priority="59">
      <formula>LEN(TRIM(E78))=0</formula>
    </cfRule>
  </conditionalFormatting>
  <conditionalFormatting sqref="E99:E102">
    <cfRule type="containsBlanks" dxfId="49" priority="56">
      <formula>LEN(TRIM(E99))=0</formula>
    </cfRule>
  </conditionalFormatting>
  <conditionalFormatting sqref="E104">
    <cfRule type="containsBlanks" dxfId="48" priority="51">
      <formula>LEN(TRIM(E104))=0</formula>
    </cfRule>
  </conditionalFormatting>
  <conditionalFormatting sqref="E106:E108">
    <cfRule type="containsBlanks" dxfId="47" priority="52">
      <formula>LEN(TRIM(E106))=0</formula>
    </cfRule>
  </conditionalFormatting>
  <conditionalFormatting sqref="E112:E115">
    <cfRule type="containsBlanks" dxfId="46" priority="40">
      <formula>LEN(TRIM(E112))=0</formula>
    </cfRule>
  </conditionalFormatting>
  <conditionalFormatting sqref="E117:E122">
    <cfRule type="containsBlanks" dxfId="45" priority="41">
      <formula>LEN(TRIM(E117))=0</formula>
    </cfRule>
  </conditionalFormatting>
  <conditionalFormatting sqref="E124:E132">
    <cfRule type="containsBlanks" dxfId="44" priority="42">
      <formula>LEN(TRIM(E124))=0</formula>
    </cfRule>
  </conditionalFormatting>
  <conditionalFormatting sqref="E134">
    <cfRule type="containsBlanks" dxfId="43" priority="43">
      <formula>LEN(TRIM(E134))=0</formula>
    </cfRule>
  </conditionalFormatting>
  <conditionalFormatting sqref="E136:E142">
    <cfRule type="containsBlanks" dxfId="42" priority="44">
      <formula>LEN(TRIM(E136))=0</formula>
    </cfRule>
  </conditionalFormatting>
  <conditionalFormatting sqref="E146:E147">
    <cfRule type="containsBlanks" dxfId="41" priority="38">
      <formula>LEN(TRIM(E146))=0</formula>
    </cfRule>
  </conditionalFormatting>
  <conditionalFormatting sqref="E149:E152">
    <cfRule type="containsBlanks" dxfId="40" priority="35">
      <formula>LEN(TRIM(E149))=0</formula>
    </cfRule>
  </conditionalFormatting>
  <conditionalFormatting sqref="E156:E157">
    <cfRule type="containsBlanks" dxfId="39" priority="33">
      <formula>LEN(TRIM(E156))=0</formula>
    </cfRule>
  </conditionalFormatting>
  <conditionalFormatting sqref="E160:E161">
    <cfRule type="containsBlanks" dxfId="38" priority="32">
      <formula>LEN(TRIM(E160))=0</formula>
    </cfRule>
  </conditionalFormatting>
  <conditionalFormatting sqref="E165:E166">
    <cfRule type="containsBlanks" dxfId="37" priority="29">
      <formula>LEN(TRIM(E165))=0</formula>
    </cfRule>
  </conditionalFormatting>
  <conditionalFormatting sqref="E168">
    <cfRule type="containsBlanks" dxfId="36" priority="27">
      <formula>LEN(TRIM(E168))=0</formula>
    </cfRule>
  </conditionalFormatting>
  <conditionalFormatting sqref="E174:E175">
    <cfRule type="containsBlanks" dxfId="35" priority="18">
      <formula>LEN(TRIM(E174))=0</formula>
    </cfRule>
  </conditionalFormatting>
  <conditionalFormatting sqref="E179:E181">
    <cfRule type="containsBlanks" dxfId="34" priority="16">
      <formula>LEN(TRIM(E179))=0</formula>
    </cfRule>
  </conditionalFormatting>
  <conditionalFormatting sqref="E183:E189">
    <cfRule type="containsBlanks" dxfId="33" priority="14">
      <formula>LEN(TRIM(E183))=0</formula>
    </cfRule>
  </conditionalFormatting>
  <conditionalFormatting sqref="E191">
    <cfRule type="containsBlanks" dxfId="32" priority="12">
      <formula>LEN(TRIM(E191))=0</formula>
    </cfRule>
  </conditionalFormatting>
  <conditionalFormatting sqref="E193:E194">
    <cfRule type="containsBlanks" dxfId="31" priority="9">
      <formula>LEN(TRIM(E193))=0</formula>
    </cfRule>
  </conditionalFormatting>
  <conditionalFormatting sqref="E196">
    <cfRule type="containsBlanks" dxfId="30" priority="7">
      <formula>LEN(TRIM(E196))=0</formula>
    </cfRule>
  </conditionalFormatting>
  <conditionalFormatting sqref="E198">
    <cfRule type="containsBlanks" dxfId="29" priority="5">
      <formula>LEN(TRIM(E198))=0</formula>
    </cfRule>
  </conditionalFormatting>
  <conditionalFormatting sqref="E202">
    <cfRule type="containsBlanks" dxfId="28" priority="2">
      <formula>LEN(TRIM(E202))=0</formula>
    </cfRule>
  </conditionalFormatting>
  <conditionalFormatting sqref="E204">
    <cfRule type="containsBlanks" dxfId="27" priority="1">
      <formula>LEN(TRIM(E204))=0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20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6"/>
  <sheetViews>
    <sheetView showGridLines="0" zoomScaleNormal="100" workbookViewId="0">
      <selection activeCell="E14" sqref="E14"/>
    </sheetView>
  </sheetViews>
  <sheetFormatPr defaultColWidth="9.140625" defaultRowHeight="12.75" x14ac:dyDescent="0.2"/>
  <cols>
    <col min="1" max="1" width="83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7" width="8.5703125" style="1" bestFit="1" customWidth="1"/>
    <col min="8" max="16384" width="9.140625" style="1"/>
  </cols>
  <sheetData>
    <row r="2" spans="1:16" s="3" customFormat="1" ht="15.75" x14ac:dyDescent="0.25">
      <c r="A2" s="171" t="s">
        <v>258</v>
      </c>
      <c r="B2" s="171"/>
      <c r="C2" s="171"/>
      <c r="D2" s="171"/>
      <c r="E2" s="171"/>
      <c r="F2" s="171"/>
      <c r="G2" s="171"/>
    </row>
    <row r="3" spans="1:16" x14ac:dyDescent="0.2">
      <c r="A3" s="46"/>
      <c r="B3" s="46"/>
      <c r="C3" s="46"/>
      <c r="D3" s="46"/>
      <c r="E3" s="46"/>
      <c r="F3" s="46"/>
      <c r="G3" s="46"/>
    </row>
    <row r="4" spans="1:16" ht="38.25" x14ac:dyDescent="0.2">
      <c r="A4" s="57" t="s">
        <v>117</v>
      </c>
      <c r="B4" s="29" t="str">
        <f>'Sažetak '!B13</f>
        <v>Ostvarenje / izvršenje 
01.01.-31.12.'23.</v>
      </c>
      <c r="C4" s="29" t="str">
        <f>'Sažetak '!C13</f>
        <v>Rebalans  
2024.</v>
      </c>
      <c r="D4" s="29" t="str">
        <f>'Sažetak '!D13</f>
        <v>Tekući plan 
2024.</v>
      </c>
      <c r="E4" s="29" t="str">
        <f>'Sažetak '!E13</f>
        <v>Ostvarenje / izvršenje 
01.01.-31.12.'24.</v>
      </c>
      <c r="F4" s="38" t="s">
        <v>190</v>
      </c>
      <c r="G4" s="38" t="s">
        <v>191</v>
      </c>
    </row>
    <row r="5" spans="1:16" s="4" customFormat="1" ht="11.25" x14ac:dyDescent="0.2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 t="s">
        <v>114</v>
      </c>
      <c r="G5" s="55" t="s">
        <v>115</v>
      </c>
    </row>
    <row r="6" spans="1:16" x14ac:dyDescent="0.2">
      <c r="A6" s="7" t="s">
        <v>118</v>
      </c>
      <c r="B6" s="7"/>
      <c r="C6" s="7"/>
      <c r="D6" s="7"/>
      <c r="E6" s="7"/>
      <c r="F6" s="7"/>
      <c r="G6" s="7"/>
    </row>
    <row r="7" spans="1:16" ht="15.75" x14ac:dyDescent="0.25">
      <c r="A7" s="50" t="s">
        <v>160</v>
      </c>
      <c r="B7" s="61">
        <f>B8</f>
        <v>337369.5</v>
      </c>
      <c r="C7" s="61">
        <f t="shared" ref="C7:E7" si="0">C8</f>
        <v>167383</v>
      </c>
      <c r="D7" s="61">
        <f t="shared" si="0"/>
        <v>167383</v>
      </c>
      <c r="E7" s="61">
        <f t="shared" si="0"/>
        <v>184331.75</v>
      </c>
      <c r="F7" s="111">
        <f>IFERROR(E7/B7*100,"-")</f>
        <v>54.637941485522546</v>
      </c>
      <c r="G7" s="111">
        <f>IFERROR(E7/D7*100,"-")</f>
        <v>110.12572961411853</v>
      </c>
      <c r="I7" s="155"/>
      <c r="J7" s="89"/>
      <c r="K7" s="89"/>
      <c r="L7" s="89"/>
      <c r="M7" s="89"/>
      <c r="N7" s="89"/>
      <c r="O7" s="89"/>
      <c r="P7" s="89"/>
    </row>
    <row r="8" spans="1:16" ht="15.75" x14ac:dyDescent="0.25">
      <c r="A8" s="51" t="s">
        <v>148</v>
      </c>
      <c r="B8" s="14">
        <v>337369.5</v>
      </c>
      <c r="C8" s="14">
        <v>167383</v>
      </c>
      <c r="D8" s="14">
        <v>167383</v>
      </c>
      <c r="E8" s="14">
        <v>184331.75</v>
      </c>
      <c r="F8" s="112">
        <f t="shared" ref="F8:F22" si="1">IFERROR(E8/B8*100,"-")</f>
        <v>54.637941485522546</v>
      </c>
      <c r="G8" s="112">
        <f t="shared" ref="G8:G22" si="2">IFERROR(E8/D8*100,"-")</f>
        <v>110.12572961411853</v>
      </c>
      <c r="I8" s="155"/>
      <c r="J8" s="89"/>
      <c r="K8" s="89"/>
      <c r="L8" s="89"/>
      <c r="M8" s="89"/>
      <c r="N8" s="89"/>
      <c r="O8" s="89"/>
      <c r="P8" s="89"/>
    </row>
    <row r="9" spans="1:16" x14ac:dyDescent="0.2">
      <c r="A9" s="50" t="s">
        <v>161</v>
      </c>
      <c r="B9" s="61">
        <f>B10</f>
        <v>751616.72</v>
      </c>
      <c r="C9" s="61">
        <f t="shared" ref="C9:E9" si="3">C10</f>
        <v>883262</v>
      </c>
      <c r="D9" s="61">
        <f t="shared" si="3"/>
        <v>883262</v>
      </c>
      <c r="E9" s="61">
        <f t="shared" si="3"/>
        <v>754500.66</v>
      </c>
      <c r="F9" s="111">
        <f t="shared" si="1"/>
        <v>100.38369822321143</v>
      </c>
      <c r="G9" s="111">
        <f t="shared" si="2"/>
        <v>85.422067291471848</v>
      </c>
      <c r="I9" s="157"/>
      <c r="J9" s="89"/>
      <c r="K9" s="89"/>
      <c r="L9" s="89"/>
      <c r="M9" s="89"/>
      <c r="N9" s="89"/>
      <c r="O9" s="89"/>
      <c r="P9" s="89"/>
    </row>
    <row r="10" spans="1:16" x14ac:dyDescent="0.2">
      <c r="A10" s="51" t="s">
        <v>155</v>
      </c>
      <c r="B10" s="14">
        <v>751616.72</v>
      </c>
      <c r="C10" s="14">
        <v>883262</v>
      </c>
      <c r="D10" s="14">
        <v>883262</v>
      </c>
      <c r="E10" s="14">
        <v>754500.66</v>
      </c>
      <c r="F10" s="112">
        <f t="shared" si="1"/>
        <v>100.38369822321143</v>
      </c>
      <c r="G10" s="112">
        <f t="shared" si="2"/>
        <v>85.422067291471848</v>
      </c>
      <c r="I10" s="89"/>
      <c r="J10" s="89"/>
      <c r="K10" s="89"/>
      <c r="L10" s="89"/>
      <c r="M10" s="89"/>
      <c r="N10" s="89"/>
      <c r="O10" s="89"/>
      <c r="P10" s="89"/>
    </row>
    <row r="11" spans="1:16" x14ac:dyDescent="0.2">
      <c r="A11" s="50" t="s">
        <v>162</v>
      </c>
      <c r="B11" s="61">
        <f>B12+B13</f>
        <v>5399646.2599999998</v>
      </c>
      <c r="C11" s="61">
        <f t="shared" ref="C11:E11" si="4">C12+C13</f>
        <v>7019656</v>
      </c>
      <c r="D11" s="61">
        <f t="shared" si="4"/>
        <v>7019656</v>
      </c>
      <c r="E11" s="61">
        <f t="shared" si="4"/>
        <v>6899474.5999999996</v>
      </c>
      <c r="F11" s="111">
        <f t="shared" si="1"/>
        <v>127.77641845004861</v>
      </c>
      <c r="G11" s="111">
        <f t="shared" si="2"/>
        <v>98.287930348723634</v>
      </c>
    </row>
    <row r="12" spans="1:16" x14ac:dyDescent="0.2">
      <c r="A12" s="51" t="s">
        <v>151</v>
      </c>
      <c r="B12" s="14">
        <v>5302758.26</v>
      </c>
      <c r="C12" s="14">
        <v>6885768</v>
      </c>
      <c r="D12" s="14">
        <v>6885768</v>
      </c>
      <c r="E12" s="14">
        <v>6684408.5999999996</v>
      </c>
      <c r="F12" s="112">
        <f t="shared" si="1"/>
        <v>126.0553144657211</v>
      </c>
      <c r="G12" s="112">
        <f t="shared" si="2"/>
        <v>97.075716172836493</v>
      </c>
    </row>
    <row r="13" spans="1:16" x14ac:dyDescent="0.2">
      <c r="A13" s="51" t="s">
        <v>154</v>
      </c>
      <c r="B13" s="14">
        <v>96888</v>
      </c>
      <c r="C13" s="14">
        <v>133888</v>
      </c>
      <c r="D13" s="14">
        <v>133888</v>
      </c>
      <c r="E13" s="14">
        <v>215066</v>
      </c>
      <c r="F13" s="112">
        <f t="shared" si="1"/>
        <v>221.97382544793987</v>
      </c>
      <c r="G13" s="112">
        <f t="shared" si="2"/>
        <v>160.6312739005736</v>
      </c>
    </row>
    <row r="14" spans="1:16" x14ac:dyDescent="0.2">
      <c r="A14" s="50" t="s">
        <v>163</v>
      </c>
      <c r="B14" s="61">
        <f>B15+B16</f>
        <v>627073.43000000005</v>
      </c>
      <c r="C14" s="61">
        <f t="shared" ref="C14:E14" si="5">C15+C16</f>
        <v>303010</v>
      </c>
      <c r="D14" s="61">
        <f t="shared" si="5"/>
        <v>303010</v>
      </c>
      <c r="E14" s="61">
        <f t="shared" si="5"/>
        <v>396245.77999999997</v>
      </c>
      <c r="F14" s="111">
        <f t="shared" si="1"/>
        <v>63.189693749263128</v>
      </c>
      <c r="G14" s="111">
        <f t="shared" si="2"/>
        <v>130.76986898122175</v>
      </c>
    </row>
    <row r="15" spans="1:16" x14ac:dyDescent="0.2">
      <c r="A15" s="51" t="s">
        <v>152</v>
      </c>
      <c r="B15" s="14">
        <v>420037.77</v>
      </c>
      <c r="C15" s="14">
        <v>244360</v>
      </c>
      <c r="D15" s="14">
        <v>244360</v>
      </c>
      <c r="E15" s="14">
        <v>313650.86</v>
      </c>
      <c r="F15" s="112">
        <f t="shared" si="1"/>
        <v>74.672061038701344</v>
      </c>
      <c r="G15" s="112">
        <f t="shared" si="2"/>
        <v>128.35605663774757</v>
      </c>
    </row>
    <row r="16" spans="1:16" x14ac:dyDescent="0.2">
      <c r="A16" s="51" t="s">
        <v>153</v>
      </c>
      <c r="B16" s="14">
        <v>207035.66</v>
      </c>
      <c r="C16" s="14">
        <v>58650</v>
      </c>
      <c r="D16" s="14">
        <v>58650</v>
      </c>
      <c r="E16" s="14">
        <v>82594.92</v>
      </c>
      <c r="F16" s="112">
        <f t="shared" si="1"/>
        <v>39.89405496618312</v>
      </c>
      <c r="G16" s="112">
        <f t="shared" si="2"/>
        <v>140.82680306905371</v>
      </c>
    </row>
    <row r="17" spans="1:7" x14ac:dyDescent="0.2">
      <c r="A17" s="50" t="s">
        <v>195</v>
      </c>
      <c r="B17" s="61">
        <f>B18</f>
        <v>6250</v>
      </c>
      <c r="C17" s="61">
        <f t="shared" ref="C17:E17" si="6">C18</f>
        <v>4000</v>
      </c>
      <c r="D17" s="61">
        <f t="shared" si="6"/>
        <v>4000</v>
      </c>
      <c r="E17" s="61">
        <f t="shared" si="6"/>
        <v>25646.67</v>
      </c>
      <c r="F17" s="111">
        <f t="shared" si="1"/>
        <v>410.34672</v>
      </c>
      <c r="G17" s="111">
        <f t="shared" si="2"/>
        <v>641.16674999999987</v>
      </c>
    </row>
    <row r="18" spans="1:7" x14ac:dyDescent="0.2">
      <c r="A18" s="51" t="s">
        <v>194</v>
      </c>
      <c r="B18" s="14">
        <v>6250</v>
      </c>
      <c r="C18" s="14">
        <v>4000</v>
      </c>
      <c r="D18" s="14">
        <v>4000</v>
      </c>
      <c r="E18" s="14">
        <v>25646.67</v>
      </c>
      <c r="F18" s="112">
        <f t="shared" si="1"/>
        <v>410.34672</v>
      </c>
      <c r="G18" s="112">
        <f t="shared" si="2"/>
        <v>641.16674999999987</v>
      </c>
    </row>
    <row r="19" spans="1:7" x14ac:dyDescent="0.2">
      <c r="A19" s="50" t="s">
        <v>219</v>
      </c>
      <c r="B19" s="61">
        <f>B20</f>
        <v>4854.51</v>
      </c>
      <c r="C19" s="61">
        <f>C20</f>
        <v>3571</v>
      </c>
      <c r="D19" s="61">
        <f>D20</f>
        <v>3571</v>
      </c>
      <c r="E19" s="61">
        <f>E20</f>
        <v>6076.13</v>
      </c>
      <c r="F19" s="111">
        <f t="shared" si="1"/>
        <v>125.16464071554081</v>
      </c>
      <c r="G19" s="111">
        <f t="shared" si="2"/>
        <v>170.15205824698964</v>
      </c>
    </row>
    <row r="20" spans="1:7" x14ac:dyDescent="0.2">
      <c r="A20" s="51" t="s">
        <v>149</v>
      </c>
      <c r="B20" s="14">
        <v>4854.51</v>
      </c>
      <c r="C20" s="14">
        <v>3571</v>
      </c>
      <c r="D20" s="14">
        <v>3571</v>
      </c>
      <c r="E20" s="14">
        <v>6076.13</v>
      </c>
      <c r="F20" s="112">
        <f t="shared" si="1"/>
        <v>125.16464071554081</v>
      </c>
      <c r="G20" s="112">
        <f t="shared" si="2"/>
        <v>170.15205824698964</v>
      </c>
    </row>
    <row r="21" spans="1:7" x14ac:dyDescent="0.2">
      <c r="A21" s="51"/>
      <c r="B21" s="11"/>
      <c r="C21" s="11"/>
      <c r="D21" s="11"/>
      <c r="E21" s="11"/>
      <c r="F21" s="112"/>
      <c r="G21" s="112"/>
    </row>
    <row r="22" spans="1:7" x14ac:dyDescent="0.2">
      <c r="A22" s="59" t="s">
        <v>19</v>
      </c>
      <c r="B22" s="60">
        <f>B7+B9+B11+B14+B17+B19</f>
        <v>7126810.419999999</v>
      </c>
      <c r="C22" s="60">
        <f>C7+C9+C11+C14+C17+C19</f>
        <v>8380882</v>
      </c>
      <c r="D22" s="60">
        <f>D7+D9+D11+D14+D17+D19</f>
        <v>8380882</v>
      </c>
      <c r="E22" s="60">
        <f>E7+E9+E11+E14+E17+E19</f>
        <v>8266275.5899999999</v>
      </c>
      <c r="F22" s="94">
        <f t="shared" si="1"/>
        <v>115.98843104907513</v>
      </c>
      <c r="G22" s="94">
        <f t="shared" si="2"/>
        <v>98.632525669732601</v>
      </c>
    </row>
    <row r="23" spans="1:7" s="5" customFormat="1" x14ac:dyDescent="0.2">
      <c r="B23" s="82"/>
      <c r="C23" s="82"/>
      <c r="D23" s="82"/>
      <c r="E23" s="82"/>
      <c r="F23" s="84"/>
      <c r="G23" s="84"/>
    </row>
    <row r="24" spans="1:7" x14ac:dyDescent="0.2">
      <c r="B24" s="65"/>
      <c r="C24" s="65"/>
      <c r="D24" s="65"/>
      <c r="E24" s="65"/>
      <c r="F24" s="45"/>
      <c r="G24" s="45"/>
    </row>
    <row r="25" spans="1:7" x14ac:dyDescent="0.2">
      <c r="B25" s="65"/>
      <c r="C25" s="65"/>
      <c r="D25" s="65"/>
      <c r="E25" s="65"/>
      <c r="F25" s="85"/>
      <c r="G25" s="85"/>
    </row>
    <row r="26" spans="1:7" x14ac:dyDescent="0.2">
      <c r="A26" s="7" t="s">
        <v>119</v>
      </c>
      <c r="B26" s="83"/>
      <c r="C26" s="83"/>
      <c r="D26" s="83"/>
      <c r="E26" s="83"/>
      <c r="F26" s="52"/>
      <c r="G26" s="52"/>
    </row>
    <row r="27" spans="1:7" x14ac:dyDescent="0.2">
      <c r="A27" s="50" t="s">
        <v>160</v>
      </c>
      <c r="B27" s="105">
        <f>B28</f>
        <v>337369.5</v>
      </c>
      <c r="C27" s="105">
        <f t="shared" ref="C27:E27" si="7">C28</f>
        <v>167383</v>
      </c>
      <c r="D27" s="105">
        <f t="shared" si="7"/>
        <v>167383</v>
      </c>
      <c r="E27" s="105">
        <f t="shared" si="7"/>
        <v>184331.75</v>
      </c>
      <c r="F27" s="111">
        <f t="shared" ref="F27:F44" si="8">IFERROR(E27/B27*100,"-")</f>
        <v>54.637941485522546</v>
      </c>
      <c r="G27" s="111">
        <f t="shared" ref="G27:G44" si="9">IFERROR(E27/D27*100,"-")</f>
        <v>110.12572961411853</v>
      </c>
    </row>
    <row r="28" spans="1:7" x14ac:dyDescent="0.2">
      <c r="A28" s="51" t="s">
        <v>148</v>
      </c>
      <c r="B28" s="106">
        <v>337369.5</v>
      </c>
      <c r="C28" s="106">
        <v>167383</v>
      </c>
      <c r="D28" s="106">
        <v>167383</v>
      </c>
      <c r="E28" s="106">
        <v>184331.75</v>
      </c>
      <c r="F28" s="112">
        <f t="shared" si="8"/>
        <v>54.637941485522546</v>
      </c>
      <c r="G28" s="112">
        <f t="shared" si="9"/>
        <v>110.12572961411853</v>
      </c>
    </row>
    <row r="29" spans="1:7" x14ac:dyDescent="0.2">
      <c r="A29" s="50" t="s">
        <v>161</v>
      </c>
      <c r="B29" s="105">
        <f>B30</f>
        <v>592769.85</v>
      </c>
      <c r="C29" s="105">
        <f t="shared" ref="C29:E29" si="10">C30</f>
        <v>882878</v>
      </c>
      <c r="D29" s="105">
        <f t="shared" si="10"/>
        <v>882878</v>
      </c>
      <c r="E29" s="105">
        <f t="shared" si="10"/>
        <v>754117.08</v>
      </c>
      <c r="F29" s="111">
        <f t="shared" si="8"/>
        <v>127.21920320340179</v>
      </c>
      <c r="G29" s="111">
        <f t="shared" si="9"/>
        <v>85.415774319894695</v>
      </c>
    </row>
    <row r="30" spans="1:7" x14ac:dyDescent="0.2">
      <c r="A30" s="51" t="s">
        <v>155</v>
      </c>
      <c r="B30" s="106">
        <v>592769.85</v>
      </c>
      <c r="C30" s="106">
        <v>882878</v>
      </c>
      <c r="D30" s="106">
        <v>882878</v>
      </c>
      <c r="E30" s="106">
        <v>754117.08</v>
      </c>
      <c r="F30" s="112">
        <f t="shared" si="8"/>
        <v>127.21920320340179</v>
      </c>
      <c r="G30" s="112">
        <f t="shared" si="9"/>
        <v>85.415774319894695</v>
      </c>
    </row>
    <row r="31" spans="1:7" x14ac:dyDescent="0.2">
      <c r="A31" s="50" t="s">
        <v>162</v>
      </c>
      <c r="B31" s="105">
        <f>B32+B33</f>
        <v>5490650.1500000004</v>
      </c>
      <c r="C31" s="105">
        <f t="shared" ref="C31:E31" si="11">C32+C33</f>
        <v>6982656</v>
      </c>
      <c r="D31" s="105">
        <f t="shared" si="11"/>
        <v>6982656</v>
      </c>
      <c r="E31" s="105">
        <f t="shared" si="11"/>
        <v>6987967.8399999999</v>
      </c>
      <c r="F31" s="111">
        <f t="shared" si="8"/>
        <v>127.27031679481526</v>
      </c>
      <c r="G31" s="111">
        <f t="shared" si="9"/>
        <v>100.07607191303708</v>
      </c>
    </row>
    <row r="32" spans="1:7" x14ac:dyDescent="0.2">
      <c r="A32" s="51" t="s">
        <v>151</v>
      </c>
      <c r="B32" s="106">
        <v>5393762.1500000004</v>
      </c>
      <c r="C32" s="106">
        <v>6885768</v>
      </c>
      <c r="D32" s="106">
        <v>6885768</v>
      </c>
      <c r="E32" s="106">
        <v>6809901.8399999999</v>
      </c>
      <c r="F32" s="112">
        <f t="shared" si="8"/>
        <v>126.25513789109147</v>
      </c>
      <c r="G32" s="112">
        <f t="shared" si="9"/>
        <v>98.898217889420607</v>
      </c>
    </row>
    <row r="33" spans="1:7" x14ac:dyDescent="0.2">
      <c r="A33" s="51" t="s">
        <v>154</v>
      </c>
      <c r="B33" s="106">
        <v>96888</v>
      </c>
      <c r="C33" s="106">
        <v>96888</v>
      </c>
      <c r="D33" s="106">
        <v>96888</v>
      </c>
      <c r="E33" s="106">
        <v>178066</v>
      </c>
      <c r="F33" s="112">
        <f t="shared" si="8"/>
        <v>183.78540170093302</v>
      </c>
      <c r="G33" s="112">
        <f t="shared" si="9"/>
        <v>183.78540170093302</v>
      </c>
    </row>
    <row r="34" spans="1:7" x14ac:dyDescent="0.2">
      <c r="A34" s="50" t="s">
        <v>163</v>
      </c>
      <c r="B34" s="105">
        <f>B35+B36</f>
        <v>545939.13</v>
      </c>
      <c r="C34" s="105">
        <f t="shared" ref="C34:E34" si="12">C35+C36</f>
        <v>296005</v>
      </c>
      <c r="D34" s="105">
        <f t="shared" si="12"/>
        <v>296005</v>
      </c>
      <c r="E34" s="105">
        <f t="shared" si="12"/>
        <v>330604.36</v>
      </c>
      <c r="F34" s="111">
        <f t="shared" si="8"/>
        <v>60.557000191578133</v>
      </c>
      <c r="G34" s="111">
        <f t="shared" si="9"/>
        <v>111.68877552744041</v>
      </c>
    </row>
    <row r="35" spans="1:7" x14ac:dyDescent="0.2">
      <c r="A35" s="51" t="s">
        <v>152</v>
      </c>
      <c r="B35" s="106">
        <v>363006.3</v>
      </c>
      <c r="C35" s="106">
        <v>221860</v>
      </c>
      <c r="D35" s="106">
        <v>221860</v>
      </c>
      <c r="E35" s="106">
        <v>239407.66</v>
      </c>
      <c r="F35" s="112">
        <f t="shared" si="8"/>
        <v>65.951378805271432</v>
      </c>
      <c r="G35" s="112">
        <f t="shared" si="9"/>
        <v>107.90933922293337</v>
      </c>
    </row>
    <row r="36" spans="1:7" x14ac:dyDescent="0.2">
      <c r="A36" s="51" t="s">
        <v>153</v>
      </c>
      <c r="B36" s="106">
        <v>182932.83</v>
      </c>
      <c r="C36" s="106">
        <v>74145</v>
      </c>
      <c r="D36" s="106">
        <v>74145</v>
      </c>
      <c r="E36" s="106">
        <v>91196.7</v>
      </c>
      <c r="F36" s="112">
        <f t="shared" si="8"/>
        <v>49.852560636600877</v>
      </c>
      <c r="G36" s="112">
        <f t="shared" si="9"/>
        <v>122.99777463079103</v>
      </c>
    </row>
    <row r="37" spans="1:7" x14ac:dyDescent="0.2">
      <c r="A37" s="50" t="s">
        <v>195</v>
      </c>
      <c r="B37" s="105">
        <f>B38</f>
        <v>13221.09</v>
      </c>
      <c r="C37" s="105">
        <f t="shared" ref="C37:E37" si="13">C38</f>
        <v>4000</v>
      </c>
      <c r="D37" s="105">
        <f t="shared" si="13"/>
        <v>4000</v>
      </c>
      <c r="E37" s="105">
        <f t="shared" si="13"/>
        <v>17468.330000000002</v>
      </c>
      <c r="F37" s="111">
        <f t="shared" si="8"/>
        <v>132.12473404235203</v>
      </c>
      <c r="G37" s="111">
        <f t="shared" si="9"/>
        <v>436.70825000000002</v>
      </c>
    </row>
    <row r="38" spans="1:7" x14ac:dyDescent="0.2">
      <c r="A38" s="51" t="s">
        <v>194</v>
      </c>
      <c r="B38" s="106">
        <v>13221.09</v>
      </c>
      <c r="C38" s="106">
        <v>4000</v>
      </c>
      <c r="D38" s="106">
        <v>4000</v>
      </c>
      <c r="E38" s="106">
        <v>17468.330000000002</v>
      </c>
      <c r="F38" s="112">
        <f t="shared" si="8"/>
        <v>132.12473404235203</v>
      </c>
      <c r="G38" s="112">
        <f t="shared" si="9"/>
        <v>436.70825000000002</v>
      </c>
    </row>
    <row r="39" spans="1:7" x14ac:dyDescent="0.2">
      <c r="A39" s="50" t="s">
        <v>219</v>
      </c>
      <c r="B39" s="105">
        <f>B40</f>
        <v>4854.51</v>
      </c>
      <c r="C39" s="105">
        <f>C40</f>
        <v>3571</v>
      </c>
      <c r="D39" s="105">
        <f>D40</f>
        <v>3571</v>
      </c>
      <c r="E39" s="105">
        <f>E40</f>
        <v>6076.13</v>
      </c>
      <c r="F39" s="111">
        <f t="shared" si="8"/>
        <v>125.16464071554081</v>
      </c>
      <c r="G39" s="111">
        <f t="shared" si="9"/>
        <v>170.15205824698964</v>
      </c>
    </row>
    <row r="40" spans="1:7" x14ac:dyDescent="0.2">
      <c r="A40" s="51" t="s">
        <v>149</v>
      </c>
      <c r="B40" s="106">
        <v>4854.51</v>
      </c>
      <c r="C40" s="106">
        <v>3571</v>
      </c>
      <c r="D40" s="106">
        <v>3571</v>
      </c>
      <c r="E40" s="106">
        <v>6076.13</v>
      </c>
      <c r="F40" s="112">
        <f t="shared" si="8"/>
        <v>125.16464071554081</v>
      </c>
      <c r="G40" s="112">
        <f t="shared" si="9"/>
        <v>170.15205824698964</v>
      </c>
    </row>
    <row r="41" spans="1:7" x14ac:dyDescent="0.2">
      <c r="A41" s="50" t="s">
        <v>164</v>
      </c>
      <c r="B41" s="105">
        <f>B42</f>
        <v>0</v>
      </c>
      <c r="C41" s="105">
        <f t="shared" ref="C41:E41" si="14">C42</f>
        <v>0</v>
      </c>
      <c r="D41" s="105">
        <f t="shared" si="14"/>
        <v>0</v>
      </c>
      <c r="E41" s="105">
        <f t="shared" si="14"/>
        <v>0</v>
      </c>
      <c r="F41" s="111" t="str">
        <f t="shared" si="8"/>
        <v>-</v>
      </c>
      <c r="G41" s="111" t="str">
        <f t="shared" si="9"/>
        <v>-</v>
      </c>
    </row>
    <row r="42" spans="1:7" x14ac:dyDescent="0.2">
      <c r="A42" s="51" t="s">
        <v>150</v>
      </c>
      <c r="B42" s="22">
        <v>0</v>
      </c>
      <c r="C42" s="22">
        <v>0</v>
      </c>
      <c r="D42" s="22">
        <v>0</v>
      </c>
      <c r="E42" s="22">
        <v>0</v>
      </c>
      <c r="F42" s="112" t="str">
        <f t="shared" si="8"/>
        <v>-</v>
      </c>
      <c r="G42" s="112" t="str">
        <f t="shared" si="9"/>
        <v>-</v>
      </c>
    </row>
    <row r="43" spans="1:7" x14ac:dyDescent="0.2">
      <c r="A43" s="51"/>
      <c r="B43" s="106"/>
      <c r="C43" s="106"/>
      <c r="D43" s="106"/>
      <c r="E43" s="106"/>
      <c r="F43" s="112"/>
      <c r="G43" s="112"/>
    </row>
    <row r="44" spans="1:7" x14ac:dyDescent="0.2">
      <c r="A44" s="59" t="s">
        <v>102</v>
      </c>
      <c r="B44" s="108">
        <f>B27+B29+B31+B34+B37+B39+B41</f>
        <v>6984804.2299999995</v>
      </c>
      <c r="C44" s="108">
        <f>C27+C29+C31+C34+C37+C39+C41</f>
        <v>8336493</v>
      </c>
      <c r="D44" s="108">
        <f>D27+D29+D31+D34+D37+D39+D41</f>
        <v>8336493</v>
      </c>
      <c r="E44" s="108">
        <f>E27+E29+E31+E34+E37+E39+E41</f>
        <v>8280565.4900000002</v>
      </c>
      <c r="F44" s="94">
        <f t="shared" si="8"/>
        <v>118.55114642203795</v>
      </c>
      <c r="G44" s="94">
        <f t="shared" si="9"/>
        <v>99.329124249249659</v>
      </c>
    </row>
    <row r="46" spans="1:7" x14ac:dyDescent="0.2">
      <c r="B46" s="65"/>
      <c r="C46" s="65"/>
      <c r="D46" s="65"/>
      <c r="E46" s="65"/>
      <c r="F46" s="65"/>
      <c r="G46" s="65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0">
    <cfRule type="containsBlanks" dxfId="21" priority="8">
      <formula>LEN(TRIM(B20))=0</formula>
    </cfRule>
  </conditionalFormatting>
  <conditionalFormatting sqref="B28:E28">
    <cfRule type="containsBlanks" dxfId="20" priority="7">
      <formula>LEN(TRIM(B28))=0</formula>
    </cfRule>
  </conditionalFormatting>
  <conditionalFormatting sqref="B30:E30">
    <cfRule type="containsBlanks" dxfId="19" priority="6">
      <formula>LEN(TRIM(B30))=0</formula>
    </cfRule>
  </conditionalFormatting>
  <conditionalFormatting sqref="B32:E33">
    <cfRule type="containsBlanks" dxfId="18" priority="5">
      <formula>LEN(TRIM(B32))=0</formula>
    </cfRule>
  </conditionalFormatting>
  <conditionalFormatting sqref="B35:E36">
    <cfRule type="containsBlanks" dxfId="17" priority="4">
      <formula>LEN(TRIM(B35))=0</formula>
    </cfRule>
  </conditionalFormatting>
  <conditionalFormatting sqref="B38:E38">
    <cfRule type="containsBlanks" dxfId="16" priority="3">
      <formula>LEN(TRIM(B38))=0</formula>
    </cfRule>
  </conditionalFormatting>
  <conditionalFormatting sqref="B40:E40">
    <cfRule type="containsBlanks" dxfId="15" priority="2">
      <formula>LEN(TRIM(B40))=0</formula>
    </cfRule>
  </conditionalFormatting>
  <conditionalFormatting sqref="B42:E42">
    <cfRule type="containsBlanks" dxfId="14" priority="1">
      <formula>LEN(TRIM(B42))=0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showGridLines="0" zoomScaleNormal="100" workbookViewId="0">
      <selection activeCell="A30" sqref="A30"/>
    </sheetView>
  </sheetViews>
  <sheetFormatPr defaultColWidth="9.140625" defaultRowHeight="12.75" x14ac:dyDescent="0.2"/>
  <cols>
    <col min="1" max="1" width="100.14062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5703125" style="1" bestFit="1" customWidth="1"/>
    <col min="8" max="16384" width="9.140625" style="1"/>
  </cols>
  <sheetData>
    <row r="1" spans="1:13" s="120" customFormat="1" ht="13.5" customHeight="1" x14ac:dyDescent="0.25">
      <c r="A1" s="171" t="s">
        <v>259</v>
      </c>
      <c r="B1" s="171"/>
      <c r="C1" s="171"/>
      <c r="D1" s="171"/>
      <c r="E1" s="171"/>
      <c r="F1" s="171"/>
      <c r="G1" s="171"/>
    </row>
    <row r="2" spans="1:13" ht="3.75" customHeight="1" x14ac:dyDescent="0.2">
      <c r="A2" s="46"/>
      <c r="B2" s="46"/>
      <c r="C2" s="46"/>
      <c r="D2" s="46"/>
      <c r="E2" s="46"/>
      <c r="F2" s="46"/>
      <c r="G2" s="46"/>
    </row>
    <row r="3" spans="1:13" ht="25.5" x14ac:dyDescent="0.2">
      <c r="A3" s="57" t="s">
        <v>120</v>
      </c>
      <c r="B3" s="29" t="s">
        <v>298</v>
      </c>
      <c r="C3" s="29" t="str">
        <f>'Sažetak '!C13</f>
        <v>Rebalans  
2024.</v>
      </c>
      <c r="D3" s="29" t="str">
        <f>'Sažetak '!D13</f>
        <v>Tekući plan 
2024.</v>
      </c>
      <c r="E3" s="29" t="s">
        <v>299</v>
      </c>
      <c r="F3" s="38" t="s">
        <v>190</v>
      </c>
      <c r="G3" s="38" t="s">
        <v>191</v>
      </c>
    </row>
    <row r="4" spans="1:13" s="4" customFormat="1" ht="8.25" customHeight="1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 t="s">
        <v>114</v>
      </c>
      <c r="G4" s="55" t="s">
        <v>115</v>
      </c>
    </row>
    <row r="5" spans="1:13" x14ac:dyDescent="0.2">
      <c r="A5" s="7" t="s">
        <v>126</v>
      </c>
      <c r="B5" s="7"/>
      <c r="C5" s="7"/>
      <c r="D5" s="7"/>
      <c r="E5" s="7"/>
      <c r="F5" s="7"/>
      <c r="G5" s="7"/>
    </row>
    <row r="6" spans="1:13" ht="15.75" x14ac:dyDescent="0.25">
      <c r="A6" s="97" t="s">
        <v>121</v>
      </c>
      <c r="B6" s="115">
        <f>SUM(B7:B11)</f>
        <v>0</v>
      </c>
      <c r="C6" s="115">
        <f t="shared" ref="C6:E6" si="0">SUM(C7:C11)</f>
        <v>0</v>
      </c>
      <c r="D6" s="115">
        <f t="shared" si="0"/>
        <v>0</v>
      </c>
      <c r="E6" s="115">
        <f t="shared" si="0"/>
        <v>0</v>
      </c>
      <c r="F6" s="117" t="str">
        <f>IFERROR(E6/B6*100,"-")</f>
        <v>-</v>
      </c>
      <c r="G6" s="117" t="str">
        <f>IFERROR(E6/D6*100,"-")</f>
        <v>-</v>
      </c>
      <c r="I6" s="155"/>
      <c r="J6" s="89"/>
      <c r="K6" s="89"/>
      <c r="L6" s="89"/>
      <c r="M6" s="89"/>
    </row>
    <row r="7" spans="1:13" ht="15.75" x14ac:dyDescent="0.25">
      <c r="A7" s="54" t="s">
        <v>165</v>
      </c>
      <c r="B7" s="22">
        <v>0</v>
      </c>
      <c r="C7" s="22">
        <v>0</v>
      </c>
      <c r="D7" s="22">
        <v>0</v>
      </c>
      <c r="E7" s="22">
        <v>0</v>
      </c>
      <c r="F7" s="112" t="str">
        <f t="shared" ref="F7:F38" si="1">IFERROR(E7/B7*100,"-")</f>
        <v>-</v>
      </c>
      <c r="G7" s="112" t="str">
        <f t="shared" ref="G7:G38" si="2">IFERROR(E7/D7*100,"-")</f>
        <v>-</v>
      </c>
      <c r="I7" s="155"/>
      <c r="J7" s="89"/>
      <c r="K7" s="89"/>
      <c r="L7" s="89"/>
      <c r="M7" s="89"/>
    </row>
    <row r="8" spans="1:13" x14ac:dyDescent="0.2">
      <c r="A8" s="54" t="s">
        <v>213</v>
      </c>
      <c r="B8" s="22">
        <v>0</v>
      </c>
      <c r="C8" s="22">
        <v>0</v>
      </c>
      <c r="D8" s="22">
        <v>0</v>
      </c>
      <c r="E8" s="22">
        <v>0</v>
      </c>
      <c r="F8" s="112" t="str">
        <f t="shared" si="1"/>
        <v>-</v>
      </c>
      <c r="G8" s="112" t="str">
        <f t="shared" si="2"/>
        <v>-</v>
      </c>
      <c r="I8" s="100"/>
    </row>
    <row r="9" spans="1:13" x14ac:dyDescent="0.2">
      <c r="A9" s="54" t="s">
        <v>166</v>
      </c>
      <c r="B9" s="22">
        <v>0</v>
      </c>
      <c r="C9" s="22">
        <v>0</v>
      </c>
      <c r="D9" s="22">
        <v>0</v>
      </c>
      <c r="E9" s="22">
        <v>0</v>
      </c>
      <c r="F9" s="112" t="str">
        <f t="shared" si="1"/>
        <v>-</v>
      </c>
      <c r="G9" s="112" t="str">
        <f t="shared" si="2"/>
        <v>-</v>
      </c>
    </row>
    <row r="10" spans="1:13" x14ac:dyDescent="0.2">
      <c r="A10" s="54" t="s">
        <v>167</v>
      </c>
      <c r="B10" s="22">
        <v>0</v>
      </c>
      <c r="C10" s="22">
        <v>0</v>
      </c>
      <c r="D10" s="22">
        <v>0</v>
      </c>
      <c r="E10" s="22">
        <v>0</v>
      </c>
      <c r="F10" s="112" t="str">
        <f t="shared" si="1"/>
        <v>-</v>
      </c>
      <c r="G10" s="112" t="str">
        <f t="shared" si="2"/>
        <v>-</v>
      </c>
    </row>
    <row r="11" spans="1:13" x14ac:dyDescent="0.2">
      <c r="A11" s="54" t="s">
        <v>168</v>
      </c>
      <c r="B11" s="22">
        <v>0</v>
      </c>
      <c r="C11" s="22">
        <v>0</v>
      </c>
      <c r="D11" s="22">
        <v>0</v>
      </c>
      <c r="E11" s="22">
        <v>0</v>
      </c>
      <c r="F11" s="112" t="str">
        <f t="shared" si="1"/>
        <v>-</v>
      </c>
      <c r="G11" s="112" t="str">
        <f t="shared" si="2"/>
        <v>-</v>
      </c>
    </row>
    <row r="12" spans="1:13" x14ac:dyDescent="0.2">
      <c r="A12" s="87" t="s">
        <v>122</v>
      </c>
      <c r="B12" s="115">
        <f>SUM(B13:B16)</f>
        <v>0</v>
      </c>
      <c r="C12" s="115">
        <f t="shared" ref="C12:E12" si="3">SUM(C13:C16)</f>
        <v>0</v>
      </c>
      <c r="D12" s="115">
        <f t="shared" si="3"/>
        <v>0</v>
      </c>
      <c r="E12" s="115">
        <f t="shared" si="3"/>
        <v>0</v>
      </c>
      <c r="F12" s="117" t="str">
        <f t="shared" si="1"/>
        <v>-</v>
      </c>
      <c r="G12" s="117" t="str">
        <f t="shared" si="2"/>
        <v>-</v>
      </c>
    </row>
    <row r="13" spans="1:13" x14ac:dyDescent="0.2">
      <c r="A13" s="54" t="s">
        <v>169</v>
      </c>
      <c r="B13" s="22">
        <v>0</v>
      </c>
      <c r="C13" s="22">
        <v>0</v>
      </c>
      <c r="D13" s="22">
        <v>0</v>
      </c>
      <c r="E13" s="22">
        <v>0</v>
      </c>
      <c r="F13" s="112" t="str">
        <f t="shared" si="1"/>
        <v>-</v>
      </c>
      <c r="G13" s="112" t="str">
        <f t="shared" si="2"/>
        <v>-</v>
      </c>
    </row>
    <row r="14" spans="1:13" x14ac:dyDescent="0.2">
      <c r="A14" s="54" t="s">
        <v>170</v>
      </c>
      <c r="B14" s="22">
        <v>0</v>
      </c>
      <c r="C14" s="22">
        <v>0</v>
      </c>
      <c r="D14" s="22">
        <v>0</v>
      </c>
      <c r="E14" s="22">
        <v>0</v>
      </c>
      <c r="F14" s="112" t="str">
        <f t="shared" si="1"/>
        <v>-</v>
      </c>
      <c r="G14" s="112" t="str">
        <f t="shared" si="2"/>
        <v>-</v>
      </c>
    </row>
    <row r="15" spans="1:13" x14ac:dyDescent="0.2">
      <c r="A15" s="54" t="s">
        <v>171</v>
      </c>
      <c r="B15" s="22">
        <v>0</v>
      </c>
      <c r="C15" s="22">
        <v>0</v>
      </c>
      <c r="D15" s="22">
        <v>0</v>
      </c>
      <c r="E15" s="22">
        <v>0</v>
      </c>
      <c r="F15" s="112" t="str">
        <f t="shared" si="1"/>
        <v>-</v>
      </c>
      <c r="G15" s="112" t="str">
        <f t="shared" si="2"/>
        <v>-</v>
      </c>
    </row>
    <row r="16" spans="1:13" x14ac:dyDescent="0.2">
      <c r="A16" s="54" t="s">
        <v>172</v>
      </c>
      <c r="B16" s="22">
        <v>0</v>
      </c>
      <c r="C16" s="22">
        <v>0</v>
      </c>
      <c r="D16" s="22">
        <v>0</v>
      </c>
      <c r="E16" s="22">
        <v>0</v>
      </c>
      <c r="F16" s="112" t="str">
        <f t="shared" si="1"/>
        <v>-</v>
      </c>
      <c r="G16" s="112" t="str">
        <f t="shared" si="2"/>
        <v>-</v>
      </c>
    </row>
    <row r="17" spans="1:7" x14ac:dyDescent="0.2">
      <c r="A17" s="87" t="s">
        <v>123</v>
      </c>
      <c r="B17" s="115">
        <f>SUM(B18:B23)</f>
        <v>6984804.2300000004</v>
      </c>
      <c r="C17" s="115">
        <f t="shared" ref="C17:E17" si="4">SUM(C18:C23)</f>
        <v>8336493</v>
      </c>
      <c r="D17" s="115">
        <f t="shared" si="4"/>
        <v>8336493</v>
      </c>
      <c r="E17" s="115">
        <f t="shared" si="4"/>
        <v>8280565.4899999993</v>
      </c>
      <c r="F17" s="117">
        <f t="shared" si="1"/>
        <v>118.55114642203792</v>
      </c>
      <c r="G17" s="117">
        <f t="shared" si="2"/>
        <v>99.329124249249645</v>
      </c>
    </row>
    <row r="18" spans="1:7" x14ac:dyDescent="0.2">
      <c r="A18" s="54" t="s">
        <v>173</v>
      </c>
      <c r="B18" s="22">
        <v>0</v>
      </c>
      <c r="C18" s="22">
        <v>0</v>
      </c>
      <c r="D18" s="22">
        <v>0</v>
      </c>
      <c r="E18" s="22">
        <v>0</v>
      </c>
      <c r="F18" s="112" t="str">
        <f t="shared" si="1"/>
        <v>-</v>
      </c>
      <c r="G18" s="112" t="str">
        <f t="shared" si="2"/>
        <v>-</v>
      </c>
    </row>
    <row r="19" spans="1:7" x14ac:dyDescent="0.2">
      <c r="A19" s="54" t="s">
        <v>174</v>
      </c>
      <c r="B19" s="22">
        <v>6188203.0800000001</v>
      </c>
      <c r="C19" s="22">
        <v>7782502</v>
      </c>
      <c r="D19" s="22">
        <v>7782502</v>
      </c>
      <c r="E19" s="22">
        <v>7757053.5199999996</v>
      </c>
      <c r="F19" s="112">
        <f t="shared" si="1"/>
        <v>125.35227786997578</v>
      </c>
      <c r="G19" s="112">
        <f t="shared" si="2"/>
        <v>99.673003874589426</v>
      </c>
    </row>
    <row r="20" spans="1:7" x14ac:dyDescent="0.2">
      <c r="A20" s="54" t="s">
        <v>214</v>
      </c>
      <c r="B20" s="22">
        <v>0</v>
      </c>
      <c r="C20" s="22">
        <v>0</v>
      </c>
      <c r="D20" s="22">
        <v>0</v>
      </c>
      <c r="E20" s="22">
        <v>0</v>
      </c>
      <c r="F20" s="112" t="str">
        <f t="shared" si="1"/>
        <v>-</v>
      </c>
      <c r="G20" s="112" t="str">
        <f t="shared" si="2"/>
        <v>-</v>
      </c>
    </row>
    <row r="21" spans="1:7" s="5" customFormat="1" x14ac:dyDescent="0.2">
      <c r="A21" s="54" t="s">
        <v>175</v>
      </c>
      <c r="B21" s="22">
        <v>0</v>
      </c>
      <c r="C21" s="22">
        <v>0</v>
      </c>
      <c r="D21" s="22">
        <v>0</v>
      </c>
      <c r="E21" s="22">
        <v>3650</v>
      </c>
      <c r="F21" s="112" t="str">
        <f t="shared" si="1"/>
        <v>-</v>
      </c>
      <c r="G21" s="112" t="str">
        <f t="shared" si="2"/>
        <v>-</v>
      </c>
    </row>
    <row r="22" spans="1:7" x14ac:dyDescent="0.2">
      <c r="A22" s="54" t="s">
        <v>176</v>
      </c>
      <c r="B22" s="22">
        <v>0</v>
      </c>
      <c r="C22" s="22">
        <v>0</v>
      </c>
      <c r="D22" s="22">
        <v>0</v>
      </c>
      <c r="E22" s="22">
        <v>0</v>
      </c>
      <c r="F22" s="112" t="str">
        <f t="shared" si="1"/>
        <v>-</v>
      </c>
      <c r="G22" s="112" t="str">
        <f t="shared" si="2"/>
        <v>-</v>
      </c>
    </row>
    <row r="23" spans="1:7" x14ac:dyDescent="0.2">
      <c r="A23" s="54" t="s">
        <v>177</v>
      </c>
      <c r="B23" s="22">
        <v>796601.15</v>
      </c>
      <c r="C23" s="22">
        <v>553991</v>
      </c>
      <c r="D23" s="22">
        <v>553991</v>
      </c>
      <c r="E23" s="22">
        <v>519861.97</v>
      </c>
      <c r="F23" s="112">
        <f t="shared" si="1"/>
        <v>65.26000747048883</v>
      </c>
      <c r="G23" s="112">
        <f t="shared" si="2"/>
        <v>93.839425189217877</v>
      </c>
    </row>
    <row r="24" spans="1:7" x14ac:dyDescent="0.2">
      <c r="A24" s="87" t="s">
        <v>124</v>
      </c>
      <c r="B24" s="115">
        <f>SUM(B25:B31)</f>
        <v>0</v>
      </c>
      <c r="C24" s="115">
        <f t="shared" ref="C24:E24" si="5">SUM(C25:C31)</f>
        <v>0</v>
      </c>
      <c r="D24" s="115">
        <f t="shared" si="5"/>
        <v>0</v>
      </c>
      <c r="E24" s="115">
        <f t="shared" si="5"/>
        <v>0</v>
      </c>
      <c r="F24" s="117" t="str">
        <f t="shared" si="1"/>
        <v>-</v>
      </c>
      <c r="G24" s="117" t="str">
        <f t="shared" si="2"/>
        <v>-</v>
      </c>
    </row>
    <row r="25" spans="1:7" x14ac:dyDescent="0.2">
      <c r="A25" s="54" t="s">
        <v>178</v>
      </c>
      <c r="B25" s="106">
        <v>0</v>
      </c>
      <c r="C25" s="22">
        <v>0</v>
      </c>
      <c r="D25" s="22">
        <v>0</v>
      </c>
      <c r="E25" s="22">
        <v>0</v>
      </c>
      <c r="F25" s="112" t="str">
        <f>IFERROR(E25/B25*100,"-")</f>
        <v>-</v>
      </c>
      <c r="G25" s="112" t="str">
        <f t="shared" si="2"/>
        <v>-</v>
      </c>
    </row>
    <row r="26" spans="1:7" x14ac:dyDescent="0.2">
      <c r="A26" s="54" t="s">
        <v>179</v>
      </c>
      <c r="B26" s="22">
        <v>0</v>
      </c>
      <c r="C26" s="22">
        <v>0</v>
      </c>
      <c r="D26" s="22">
        <v>0</v>
      </c>
      <c r="E26" s="22">
        <v>0</v>
      </c>
      <c r="F26" s="112" t="str">
        <f t="shared" si="1"/>
        <v>-</v>
      </c>
      <c r="G26" s="112" t="str">
        <f t="shared" si="2"/>
        <v>-</v>
      </c>
    </row>
    <row r="27" spans="1:7" x14ac:dyDescent="0.2">
      <c r="A27" s="54" t="s">
        <v>180</v>
      </c>
      <c r="B27" s="22">
        <v>0</v>
      </c>
      <c r="C27" s="22">
        <v>0</v>
      </c>
      <c r="D27" s="22">
        <v>0</v>
      </c>
      <c r="E27" s="22">
        <v>0</v>
      </c>
      <c r="F27" s="112" t="str">
        <f t="shared" si="1"/>
        <v>-</v>
      </c>
      <c r="G27" s="112" t="str">
        <f t="shared" si="2"/>
        <v>-</v>
      </c>
    </row>
    <row r="28" spans="1:7" x14ac:dyDescent="0.2">
      <c r="A28" s="54" t="s">
        <v>181</v>
      </c>
      <c r="B28" s="22">
        <v>0</v>
      </c>
      <c r="C28" s="22">
        <v>0</v>
      </c>
      <c r="D28" s="22">
        <v>0</v>
      </c>
      <c r="E28" s="22">
        <v>0</v>
      </c>
      <c r="F28" s="112" t="str">
        <f t="shared" si="1"/>
        <v>-</v>
      </c>
      <c r="G28" s="112" t="str">
        <f t="shared" si="2"/>
        <v>-</v>
      </c>
    </row>
    <row r="29" spans="1:7" x14ac:dyDescent="0.2">
      <c r="A29" s="54" t="s">
        <v>182</v>
      </c>
      <c r="B29" s="106">
        <v>0</v>
      </c>
      <c r="C29" s="22">
        <v>0</v>
      </c>
      <c r="D29" s="22">
        <v>0</v>
      </c>
      <c r="E29" s="22">
        <v>0</v>
      </c>
      <c r="F29" s="112" t="str">
        <f t="shared" si="1"/>
        <v>-</v>
      </c>
      <c r="G29" s="112" t="str">
        <f t="shared" si="2"/>
        <v>-</v>
      </c>
    </row>
    <row r="30" spans="1:7" x14ac:dyDescent="0.2">
      <c r="A30" s="54" t="s">
        <v>183</v>
      </c>
      <c r="B30" s="22">
        <v>0</v>
      </c>
      <c r="C30" s="22">
        <v>0</v>
      </c>
      <c r="D30" s="22">
        <v>0</v>
      </c>
      <c r="E30" s="22">
        <v>0</v>
      </c>
      <c r="F30" s="112" t="str">
        <f t="shared" si="1"/>
        <v>-</v>
      </c>
      <c r="G30" s="112" t="str">
        <f t="shared" si="2"/>
        <v>-</v>
      </c>
    </row>
    <row r="31" spans="1:7" x14ac:dyDescent="0.2">
      <c r="A31" s="54" t="s">
        <v>184</v>
      </c>
      <c r="B31" s="22">
        <v>0</v>
      </c>
      <c r="C31" s="22">
        <v>0</v>
      </c>
      <c r="D31" s="22">
        <v>0</v>
      </c>
      <c r="E31" s="22">
        <v>0</v>
      </c>
      <c r="F31" s="112" t="str">
        <f>IFERROR(E31/B31*100,"-")</f>
        <v>-</v>
      </c>
      <c r="G31" s="112" t="str">
        <f t="shared" si="2"/>
        <v>-</v>
      </c>
    </row>
    <row r="32" spans="1:7" x14ac:dyDescent="0.2">
      <c r="A32" s="87" t="s">
        <v>125</v>
      </c>
      <c r="B32" s="115">
        <f>SUM(B33:B36)</f>
        <v>0</v>
      </c>
      <c r="C32" s="115">
        <f t="shared" ref="C32:E32" si="6">SUM(C33:C36)</f>
        <v>0</v>
      </c>
      <c r="D32" s="115">
        <f t="shared" si="6"/>
        <v>0</v>
      </c>
      <c r="E32" s="115">
        <f t="shared" si="6"/>
        <v>0</v>
      </c>
      <c r="F32" s="117" t="str">
        <f t="shared" si="1"/>
        <v>-</v>
      </c>
      <c r="G32" s="117" t="str">
        <f t="shared" si="2"/>
        <v>-</v>
      </c>
    </row>
    <row r="33" spans="1:7" x14ac:dyDescent="0.2">
      <c r="A33" s="54" t="s">
        <v>185</v>
      </c>
      <c r="B33" s="22">
        <v>0</v>
      </c>
      <c r="C33" s="22">
        <v>0</v>
      </c>
      <c r="D33" s="22">
        <v>0</v>
      </c>
      <c r="E33" s="22">
        <v>0</v>
      </c>
      <c r="F33" s="112" t="str">
        <f t="shared" si="1"/>
        <v>-</v>
      </c>
      <c r="G33" s="112" t="str">
        <f t="shared" si="2"/>
        <v>-</v>
      </c>
    </row>
    <row r="34" spans="1:7" s="5" customFormat="1" x14ac:dyDescent="0.2">
      <c r="A34" s="54" t="s">
        <v>186</v>
      </c>
      <c r="B34" s="22">
        <v>0</v>
      </c>
      <c r="C34" s="22">
        <v>0</v>
      </c>
      <c r="D34" s="22">
        <v>0</v>
      </c>
      <c r="E34" s="22">
        <v>0</v>
      </c>
      <c r="F34" s="112" t="str">
        <f t="shared" si="1"/>
        <v>-</v>
      </c>
      <c r="G34" s="112" t="str">
        <f t="shared" si="2"/>
        <v>-</v>
      </c>
    </row>
    <row r="35" spans="1:7" x14ac:dyDescent="0.2">
      <c r="A35" s="54" t="s">
        <v>187</v>
      </c>
      <c r="B35" s="22">
        <v>0</v>
      </c>
      <c r="C35" s="22">
        <v>0</v>
      </c>
      <c r="D35" s="22">
        <v>0</v>
      </c>
      <c r="E35" s="22">
        <v>0</v>
      </c>
      <c r="F35" s="112" t="str">
        <f t="shared" si="1"/>
        <v>-</v>
      </c>
      <c r="G35" s="112" t="str">
        <f t="shared" si="2"/>
        <v>-</v>
      </c>
    </row>
    <row r="36" spans="1:7" x14ac:dyDescent="0.2">
      <c r="A36" s="54" t="s">
        <v>188</v>
      </c>
      <c r="B36" s="22">
        <v>0</v>
      </c>
      <c r="C36" s="22">
        <v>0</v>
      </c>
      <c r="D36" s="22">
        <v>0</v>
      </c>
      <c r="E36" s="22">
        <v>0</v>
      </c>
      <c r="F36" s="112" t="str">
        <f t="shared" si="1"/>
        <v>-</v>
      </c>
      <c r="G36" s="112" t="str">
        <f t="shared" si="2"/>
        <v>-</v>
      </c>
    </row>
    <row r="37" spans="1:7" x14ac:dyDescent="0.2">
      <c r="B37" s="109"/>
      <c r="C37" s="109"/>
      <c r="D37" s="109"/>
      <c r="E37" s="109"/>
      <c r="F37" s="113"/>
      <c r="G37" s="113"/>
    </row>
    <row r="38" spans="1:7" x14ac:dyDescent="0.2">
      <c r="A38" s="86" t="s">
        <v>102</v>
      </c>
      <c r="B38" s="116">
        <f>B6+B12+B17+B24+B32</f>
        <v>6984804.2300000004</v>
      </c>
      <c r="C38" s="116">
        <f t="shared" ref="C38:E38" si="7">C6+C12+C17+C24+C32</f>
        <v>8336493</v>
      </c>
      <c r="D38" s="116">
        <f t="shared" si="7"/>
        <v>8336493</v>
      </c>
      <c r="E38" s="116">
        <f t="shared" si="7"/>
        <v>8280565.4899999993</v>
      </c>
      <c r="F38" s="118">
        <f t="shared" si="1"/>
        <v>118.55114642203792</v>
      </c>
      <c r="G38" s="118">
        <f t="shared" si="2"/>
        <v>99.329124249249645</v>
      </c>
    </row>
    <row r="40" spans="1:7" x14ac:dyDescent="0.2">
      <c r="B40" s="65"/>
      <c r="C40" s="65"/>
      <c r="D40" s="65"/>
      <c r="E40" s="65"/>
      <c r="F40" s="65"/>
      <c r="G40" s="65"/>
    </row>
  </sheetData>
  <mergeCells count="1">
    <mergeCell ref="A1:G1"/>
  </mergeCells>
  <conditionalFormatting sqref="B7:E11">
    <cfRule type="containsBlanks" dxfId="13" priority="14">
      <formula>LEN(TRIM(B7))=0</formula>
    </cfRule>
  </conditionalFormatting>
  <conditionalFormatting sqref="B13:E16">
    <cfRule type="containsBlanks" dxfId="12" priority="7">
      <formula>LEN(TRIM(B13))=0</formula>
    </cfRule>
  </conditionalFormatting>
  <conditionalFormatting sqref="B18:E23">
    <cfRule type="containsBlanks" dxfId="11" priority="12">
      <formula>LEN(TRIM(B18))=0</formula>
    </cfRule>
  </conditionalFormatting>
  <conditionalFormatting sqref="B25:E31">
    <cfRule type="containsBlanks" dxfId="10" priority="4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"/>
  <sheetViews>
    <sheetView showGridLines="0" zoomScaleNormal="100" workbookViewId="0">
      <selection activeCell="C22" sqref="C22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1" bestFit="1" customWidth="1"/>
    <col min="7" max="7" width="10" style="1" bestFit="1" customWidth="1"/>
    <col min="8" max="16384" width="9.140625" style="1"/>
  </cols>
  <sheetData>
    <row r="1" spans="1:16" s="120" customFormat="1" ht="15.75" x14ac:dyDescent="0.25">
      <c r="A1" s="126" t="s">
        <v>103</v>
      </c>
      <c r="G1" s="127"/>
    </row>
    <row r="3" spans="1:16" s="120" customFormat="1" ht="15.75" x14ac:dyDescent="0.25">
      <c r="A3" s="171" t="s">
        <v>260</v>
      </c>
      <c r="B3" s="171"/>
      <c r="C3" s="171"/>
      <c r="D3" s="171"/>
      <c r="E3" s="171"/>
      <c r="F3" s="171"/>
      <c r="G3" s="171"/>
    </row>
    <row r="4" spans="1:16" x14ac:dyDescent="0.2">
      <c r="A4" s="46"/>
      <c r="B4" s="46"/>
      <c r="C4" s="46"/>
      <c r="D4" s="46"/>
      <c r="E4" s="46"/>
      <c r="F4" s="46"/>
      <c r="G4" s="46"/>
    </row>
    <row r="5" spans="1:16" ht="38.25" x14ac:dyDescent="0.2">
      <c r="A5" s="57" t="s">
        <v>127</v>
      </c>
      <c r="B5" s="29" t="str">
        <f>'Sažetak '!B13</f>
        <v>Ostvarenje / izvršenje 
01.01.-31.12.'23.</v>
      </c>
      <c r="C5" s="29" t="str">
        <f>'Sažetak '!C13</f>
        <v>Rebalans  
2024.</v>
      </c>
      <c r="D5" s="29" t="str">
        <f>'Sažetak '!D13</f>
        <v>Tekući plan 
2024.</v>
      </c>
      <c r="E5" s="29" t="str">
        <f>'Sažetak '!E13</f>
        <v>Ostvarenje / izvršenje 
01.01.-31.12.'24.</v>
      </c>
      <c r="F5" s="38" t="s">
        <v>190</v>
      </c>
      <c r="G5" s="38" t="s">
        <v>191</v>
      </c>
    </row>
    <row r="6" spans="1:16" s="4" customFormat="1" ht="11.25" x14ac:dyDescent="0.2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 t="s">
        <v>114</v>
      </c>
      <c r="G6" s="55" t="s">
        <v>115</v>
      </c>
    </row>
    <row r="7" spans="1:16" x14ac:dyDescent="0.2">
      <c r="A7" s="7" t="s">
        <v>104</v>
      </c>
      <c r="B7" s="48"/>
      <c r="C7" s="48"/>
      <c r="D7" s="48"/>
      <c r="E7" s="48"/>
      <c r="F7" s="49"/>
      <c r="G7" s="91"/>
    </row>
    <row r="8" spans="1:16" ht="15.75" x14ac:dyDescent="0.25">
      <c r="A8" s="53" t="s">
        <v>105</v>
      </c>
      <c r="B8" s="105">
        <f>B9+B11</f>
        <v>0</v>
      </c>
      <c r="C8" s="105">
        <f t="shared" ref="C8:E8" si="0">C9+C11</f>
        <v>0</v>
      </c>
      <c r="D8" s="105">
        <f t="shared" si="0"/>
        <v>0</v>
      </c>
      <c r="E8" s="105">
        <f t="shared" si="0"/>
        <v>0</v>
      </c>
      <c r="F8" s="111" t="str">
        <f>IFERROR(E8/B8*100,"-")</f>
        <v>-</v>
      </c>
      <c r="G8" s="111" t="str">
        <f>IFERROR(E8/D8*100,"-")</f>
        <v>-</v>
      </c>
      <c r="I8" s="155"/>
      <c r="J8" s="89"/>
      <c r="K8" s="89"/>
      <c r="L8" s="89"/>
      <c r="M8" s="89"/>
      <c r="N8" s="89"/>
      <c r="O8" s="89"/>
      <c r="P8" s="89"/>
    </row>
    <row r="9" spans="1:16" ht="26.25" x14ac:dyDescent="0.25">
      <c r="A9" s="50" t="s">
        <v>189</v>
      </c>
      <c r="B9" s="105">
        <f>B10</f>
        <v>0</v>
      </c>
      <c r="C9" s="105">
        <f t="shared" ref="C9:E9" si="1">C10</f>
        <v>0</v>
      </c>
      <c r="D9" s="105">
        <f t="shared" si="1"/>
        <v>0</v>
      </c>
      <c r="E9" s="105">
        <f t="shared" si="1"/>
        <v>0</v>
      </c>
      <c r="F9" s="111" t="str">
        <f t="shared" ref="F9:F24" si="2">IFERROR(E9/B9*100,"-")</f>
        <v>-</v>
      </c>
      <c r="G9" s="111" t="str">
        <f t="shared" ref="G9:G24" si="3">IFERROR(E9/D9*100,"-")</f>
        <v>-</v>
      </c>
      <c r="I9" s="155"/>
      <c r="J9" s="89"/>
      <c r="K9" s="89"/>
      <c r="L9" s="89"/>
      <c r="M9" s="89"/>
      <c r="N9" s="89"/>
      <c r="O9" s="89"/>
      <c r="P9" s="89"/>
    </row>
    <row r="10" spans="1:16" s="5" customFormat="1" x14ac:dyDescent="0.2">
      <c r="A10" s="51" t="s">
        <v>196</v>
      </c>
      <c r="B10" s="22">
        <v>0</v>
      </c>
      <c r="C10" s="22">
        <v>0</v>
      </c>
      <c r="D10" s="22">
        <v>0</v>
      </c>
      <c r="E10" s="22">
        <v>0</v>
      </c>
      <c r="F10" s="112" t="str">
        <f t="shared" si="2"/>
        <v>-</v>
      </c>
      <c r="G10" s="111" t="str">
        <f t="shared" si="3"/>
        <v>-</v>
      </c>
      <c r="I10" s="157"/>
      <c r="J10" s="158"/>
      <c r="K10" s="158"/>
      <c r="L10" s="158"/>
      <c r="M10" s="158"/>
      <c r="N10" s="158"/>
      <c r="O10" s="158"/>
      <c r="P10" s="158"/>
    </row>
    <row r="11" spans="1:16" s="5" customFormat="1" ht="25.5" x14ac:dyDescent="0.2">
      <c r="A11" s="50" t="s">
        <v>106</v>
      </c>
      <c r="B11" s="105">
        <f>B12</f>
        <v>0</v>
      </c>
      <c r="C11" s="105">
        <f t="shared" ref="C11:E11" si="4">C12</f>
        <v>0</v>
      </c>
      <c r="D11" s="105">
        <f t="shared" si="4"/>
        <v>0</v>
      </c>
      <c r="E11" s="105">
        <f t="shared" si="4"/>
        <v>0</v>
      </c>
      <c r="F11" s="111" t="str">
        <f t="shared" si="2"/>
        <v>-</v>
      </c>
      <c r="G11" s="111" t="str">
        <f t="shared" si="3"/>
        <v>-</v>
      </c>
      <c r="I11" s="158"/>
      <c r="J11" s="158"/>
      <c r="K11" s="158"/>
      <c r="L11" s="158"/>
      <c r="M11" s="158"/>
      <c r="N11" s="158"/>
      <c r="O11" s="158"/>
      <c r="P11" s="158"/>
    </row>
    <row r="12" spans="1:16" x14ac:dyDescent="0.2">
      <c r="A12" s="51" t="s">
        <v>197</v>
      </c>
      <c r="B12" s="22">
        <v>0</v>
      </c>
      <c r="C12" s="22">
        <v>0</v>
      </c>
      <c r="D12" s="22">
        <v>0</v>
      </c>
      <c r="E12" s="22">
        <v>0</v>
      </c>
      <c r="F12" s="112" t="str">
        <f t="shared" si="2"/>
        <v>-</v>
      </c>
      <c r="G12" s="111" t="str">
        <f t="shared" si="3"/>
        <v>-</v>
      </c>
    </row>
    <row r="13" spans="1:16" x14ac:dyDescent="0.2">
      <c r="A13" s="51"/>
      <c r="B13" s="106"/>
      <c r="C13" s="106"/>
      <c r="D13" s="106"/>
      <c r="E13" s="106"/>
      <c r="F13" s="112"/>
      <c r="G13" s="111"/>
    </row>
    <row r="14" spans="1:16" x14ac:dyDescent="0.2">
      <c r="A14" s="59" t="s">
        <v>107</v>
      </c>
      <c r="B14" s="108">
        <f>B8</f>
        <v>0</v>
      </c>
      <c r="C14" s="108">
        <f t="shared" ref="C14:E14" si="5">C8</f>
        <v>0</v>
      </c>
      <c r="D14" s="108">
        <f t="shared" si="5"/>
        <v>0</v>
      </c>
      <c r="E14" s="108">
        <f t="shared" si="5"/>
        <v>0</v>
      </c>
      <c r="F14" s="94" t="str">
        <f t="shared" si="2"/>
        <v>-</v>
      </c>
      <c r="G14" s="94" t="str">
        <f t="shared" si="3"/>
        <v>-</v>
      </c>
    </row>
    <row r="15" spans="1:16" x14ac:dyDescent="0.2">
      <c r="A15" s="54"/>
      <c r="B15" s="109"/>
      <c r="C15" s="109"/>
      <c r="D15" s="109"/>
      <c r="E15" s="109"/>
      <c r="F15" s="113"/>
      <c r="G15" s="114"/>
    </row>
    <row r="16" spans="1:16" x14ac:dyDescent="0.2">
      <c r="A16" s="7" t="s">
        <v>108</v>
      </c>
      <c r="B16" s="104"/>
      <c r="C16" s="104"/>
      <c r="D16" s="104"/>
      <c r="E16" s="104"/>
      <c r="F16" s="110" t="str">
        <f t="shared" si="2"/>
        <v>-</v>
      </c>
      <c r="G16" s="110" t="str">
        <f t="shared" si="3"/>
        <v>-</v>
      </c>
    </row>
    <row r="17" spans="1:7" x14ac:dyDescent="0.2">
      <c r="A17" s="53" t="s">
        <v>109</v>
      </c>
      <c r="B17" s="105">
        <f>B18+B20</f>
        <v>31632.26</v>
      </c>
      <c r="C17" s="105">
        <f t="shared" ref="C17:E17" si="6">C18+C20</f>
        <v>37384</v>
      </c>
      <c r="D17" s="105">
        <f t="shared" si="6"/>
        <v>37384</v>
      </c>
      <c r="E17" s="105">
        <f t="shared" si="6"/>
        <v>37383.58</v>
      </c>
      <c r="F17" s="111">
        <f t="shared" si="2"/>
        <v>118.18181818181819</v>
      </c>
      <c r="G17" s="111">
        <f t="shared" si="3"/>
        <v>99.998876524716465</v>
      </c>
    </row>
    <row r="18" spans="1:7" ht="25.5" x14ac:dyDescent="0.2">
      <c r="A18" s="50" t="s">
        <v>215</v>
      </c>
      <c r="B18" s="105">
        <f>B19</f>
        <v>0</v>
      </c>
      <c r="C18" s="105">
        <f t="shared" ref="C18:E18" si="7">C19</f>
        <v>0</v>
      </c>
      <c r="D18" s="105">
        <f t="shared" si="7"/>
        <v>0</v>
      </c>
      <c r="E18" s="105">
        <f t="shared" si="7"/>
        <v>0</v>
      </c>
      <c r="F18" s="111" t="str">
        <f t="shared" si="2"/>
        <v>-</v>
      </c>
      <c r="G18" s="111" t="str">
        <f t="shared" si="3"/>
        <v>-</v>
      </c>
    </row>
    <row r="19" spans="1:7" x14ac:dyDescent="0.2">
      <c r="A19" s="51" t="s">
        <v>216</v>
      </c>
      <c r="B19" s="22">
        <v>0</v>
      </c>
      <c r="C19" s="22">
        <v>0</v>
      </c>
      <c r="D19" s="22">
        <v>0</v>
      </c>
      <c r="E19" s="22">
        <v>0</v>
      </c>
      <c r="F19" s="112" t="str">
        <f t="shared" si="2"/>
        <v>-</v>
      </c>
      <c r="G19" s="111" t="str">
        <f t="shared" si="3"/>
        <v>-</v>
      </c>
    </row>
    <row r="20" spans="1:7" s="5" customFormat="1" ht="25.5" x14ac:dyDescent="0.2">
      <c r="A20" s="50" t="s">
        <v>110</v>
      </c>
      <c r="B20" s="105">
        <f>B21+B22</f>
        <v>31632.26</v>
      </c>
      <c r="C20" s="105">
        <f t="shared" ref="C20:E20" si="8">C21+C22</f>
        <v>37384</v>
      </c>
      <c r="D20" s="105">
        <f t="shared" si="8"/>
        <v>37384</v>
      </c>
      <c r="E20" s="105">
        <f t="shared" si="8"/>
        <v>37383.58</v>
      </c>
      <c r="F20" s="111">
        <f t="shared" si="2"/>
        <v>118.18181818181819</v>
      </c>
      <c r="G20" s="111">
        <f t="shared" si="3"/>
        <v>99.998876524716465</v>
      </c>
    </row>
    <row r="21" spans="1:7" ht="25.5" x14ac:dyDescent="0.2">
      <c r="A21" s="51" t="s">
        <v>111</v>
      </c>
      <c r="B21" s="22">
        <v>31632.26</v>
      </c>
      <c r="C21" s="22">
        <v>37384</v>
      </c>
      <c r="D21" s="22">
        <v>37384</v>
      </c>
      <c r="E21" s="22">
        <v>37383.58</v>
      </c>
      <c r="F21" s="112">
        <f t="shared" si="2"/>
        <v>118.18181818181819</v>
      </c>
      <c r="G21" s="111">
        <f t="shared" si="3"/>
        <v>99.998876524716465</v>
      </c>
    </row>
    <row r="22" spans="1:7" ht="25.5" x14ac:dyDescent="0.2">
      <c r="A22" s="51" t="s">
        <v>246</v>
      </c>
      <c r="B22" s="22">
        <v>0</v>
      </c>
      <c r="C22" s="22">
        <v>0</v>
      </c>
      <c r="D22" s="22">
        <v>0</v>
      </c>
      <c r="E22" s="22">
        <v>0</v>
      </c>
      <c r="F22" s="112" t="str">
        <f t="shared" si="2"/>
        <v>-</v>
      </c>
      <c r="G22" s="111" t="str">
        <f t="shared" si="3"/>
        <v>-</v>
      </c>
    </row>
    <row r="23" spans="1:7" x14ac:dyDescent="0.2">
      <c r="A23" s="51"/>
      <c r="B23" s="106"/>
      <c r="C23" s="106"/>
      <c r="D23" s="106"/>
      <c r="E23" s="106"/>
      <c r="F23" s="112"/>
      <c r="G23" s="112"/>
    </row>
    <row r="24" spans="1:7" x14ac:dyDescent="0.2">
      <c r="A24" s="59" t="s">
        <v>112</v>
      </c>
      <c r="B24" s="108">
        <f>B17</f>
        <v>31632.26</v>
      </c>
      <c r="C24" s="108">
        <f t="shared" ref="C24:E24" si="9">C17</f>
        <v>37384</v>
      </c>
      <c r="D24" s="108">
        <f t="shared" si="9"/>
        <v>37384</v>
      </c>
      <c r="E24" s="108">
        <f t="shared" si="9"/>
        <v>37383.58</v>
      </c>
      <c r="F24" s="94">
        <f t="shared" si="2"/>
        <v>118.18181818181819</v>
      </c>
      <c r="G24" s="94">
        <f t="shared" si="3"/>
        <v>99.998876524716465</v>
      </c>
    </row>
    <row r="25" spans="1:7" x14ac:dyDescent="0.2">
      <c r="B25" s="65"/>
      <c r="C25" s="65"/>
      <c r="D25" s="65"/>
      <c r="E25" s="65"/>
    </row>
    <row r="28" spans="1:7" x14ac:dyDescent="0.2">
      <c r="B28" s="65"/>
      <c r="C28" s="65"/>
      <c r="D28" s="65"/>
      <c r="E28" s="65"/>
      <c r="F28" s="65"/>
      <c r="G28" s="65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showGridLines="0" view="pageLayout" zoomScaleNormal="100" workbookViewId="0">
      <selection activeCell="H36" sqref="H36"/>
    </sheetView>
  </sheetViews>
  <sheetFormatPr defaultColWidth="9.140625" defaultRowHeight="12.75" x14ac:dyDescent="0.2"/>
  <cols>
    <col min="1" max="1" width="70" style="1" customWidth="1"/>
    <col min="2" max="2" width="14" style="1" customWidth="1"/>
    <col min="3" max="3" width="17.28515625" style="1" customWidth="1"/>
    <col min="4" max="4" width="17.7109375" style="1" customWidth="1"/>
    <col min="5" max="5" width="17.28515625" style="1" customWidth="1"/>
    <col min="6" max="6" width="11.140625" style="45" bestFit="1" customWidth="1"/>
    <col min="7" max="7" width="12.5703125" style="45" customWidth="1"/>
    <col min="8" max="16384" width="9.140625" style="1"/>
  </cols>
  <sheetData>
    <row r="1" spans="1:14" s="120" customFormat="1" ht="15.75" x14ac:dyDescent="0.25">
      <c r="A1" s="171" t="s">
        <v>264</v>
      </c>
      <c r="B1" s="171"/>
      <c r="C1" s="171"/>
      <c r="D1" s="171"/>
      <c r="E1" s="171"/>
      <c r="F1" s="171"/>
      <c r="G1" s="171"/>
    </row>
    <row r="2" spans="1:14" x14ac:dyDescent="0.2">
      <c r="A2" s="46"/>
      <c r="B2" s="46"/>
      <c r="C2" s="46"/>
      <c r="D2" s="46"/>
      <c r="E2" s="46"/>
      <c r="F2" s="63"/>
      <c r="G2" s="63"/>
    </row>
    <row r="3" spans="1:14" ht="51" x14ac:dyDescent="0.2">
      <c r="A3" s="57" t="s">
        <v>117</v>
      </c>
      <c r="B3" s="29" t="str">
        <f>'Sažetak '!B13</f>
        <v>Ostvarenje / izvršenje 
01.01.-31.12.'23.</v>
      </c>
      <c r="C3" s="29" t="str">
        <f>'Sažetak '!C13</f>
        <v>Rebalans  
2024.</v>
      </c>
      <c r="D3" s="29" t="str">
        <f>'Sažetak '!D13</f>
        <v>Tekući plan 
2024.</v>
      </c>
      <c r="E3" s="29" t="str">
        <f>'Sažetak '!E13</f>
        <v>Ostvarenje / izvršenje 
01.01.-31.12.'24.</v>
      </c>
      <c r="F3" s="38" t="s">
        <v>190</v>
      </c>
      <c r="G3" s="38" t="s">
        <v>191</v>
      </c>
    </row>
    <row r="4" spans="1:14" s="4" customFormat="1" ht="11.25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64" t="s">
        <v>114</v>
      </c>
      <c r="G4" s="64" t="s">
        <v>115</v>
      </c>
    </row>
    <row r="5" spans="1:14" ht="18.75" customHeight="1" x14ac:dyDescent="0.2">
      <c r="A5" s="7" t="s">
        <v>128</v>
      </c>
      <c r="B5" s="7"/>
      <c r="C5" s="7"/>
      <c r="D5" s="7"/>
      <c r="E5" s="7"/>
      <c r="F5" s="44"/>
      <c r="G5" s="44"/>
    </row>
    <row r="6" spans="1:14" ht="15.75" x14ac:dyDescent="0.25">
      <c r="A6" s="50" t="s">
        <v>160</v>
      </c>
      <c r="B6" s="61">
        <f>B7</f>
        <v>0</v>
      </c>
      <c r="C6" s="61">
        <f t="shared" ref="C6:E6" si="0">C7</f>
        <v>0</v>
      </c>
      <c r="D6" s="61">
        <f t="shared" si="0"/>
        <v>0</v>
      </c>
      <c r="E6" s="61">
        <f t="shared" si="0"/>
        <v>0</v>
      </c>
      <c r="F6" s="6" t="str">
        <f>IFERROR(E6/B6*100,"-")</f>
        <v>-</v>
      </c>
      <c r="G6" s="6" t="str">
        <f>IFERROR(E6/D6*100,"-")</f>
        <v>-</v>
      </c>
      <c r="H6" s="89"/>
      <c r="I6" s="155"/>
      <c r="J6" s="89"/>
      <c r="K6" s="89"/>
      <c r="L6" s="89"/>
      <c r="M6" s="89"/>
      <c r="N6" s="89"/>
    </row>
    <row r="7" spans="1:14" ht="15.75" x14ac:dyDescent="0.25">
      <c r="A7" s="51" t="s">
        <v>148</v>
      </c>
      <c r="B7" s="102">
        <v>0</v>
      </c>
      <c r="C7" s="102">
        <v>0</v>
      </c>
      <c r="D7" s="102">
        <v>0</v>
      </c>
      <c r="E7" s="102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  <c r="I7" s="155"/>
      <c r="J7" s="89"/>
      <c r="K7" s="89"/>
      <c r="L7" s="89"/>
      <c r="M7" s="89"/>
      <c r="N7" s="89"/>
    </row>
    <row r="8" spans="1:14" x14ac:dyDescent="0.2">
      <c r="A8" s="50" t="s">
        <v>162</v>
      </c>
      <c r="B8" s="61">
        <f>B9</f>
        <v>0</v>
      </c>
      <c r="C8" s="61">
        <f t="shared" ref="C8:E8" si="3">C9</f>
        <v>0</v>
      </c>
      <c r="D8" s="61">
        <f t="shared" si="3"/>
        <v>0</v>
      </c>
      <c r="E8" s="61">
        <f t="shared" si="3"/>
        <v>0</v>
      </c>
      <c r="F8" s="6" t="str">
        <f t="shared" si="1"/>
        <v>-</v>
      </c>
      <c r="G8" s="6" t="str">
        <f t="shared" si="2"/>
        <v>-</v>
      </c>
      <c r="I8" s="100"/>
    </row>
    <row r="9" spans="1:14" x14ac:dyDescent="0.2">
      <c r="A9" s="51" t="s">
        <v>151</v>
      </c>
      <c r="B9" s="102">
        <v>0</v>
      </c>
      <c r="C9" s="102">
        <v>0</v>
      </c>
      <c r="D9" s="102">
        <v>0</v>
      </c>
      <c r="E9" s="102">
        <v>0</v>
      </c>
      <c r="F9" s="12" t="str">
        <f t="shared" si="1"/>
        <v>-</v>
      </c>
      <c r="G9" s="12" t="str">
        <f t="shared" si="2"/>
        <v>-</v>
      </c>
    </row>
    <row r="10" spans="1:14" x14ac:dyDescent="0.2">
      <c r="A10" s="50" t="s">
        <v>164</v>
      </c>
      <c r="B10" s="61">
        <f>B11</f>
        <v>0</v>
      </c>
      <c r="C10" s="61">
        <f t="shared" ref="C10:E10" si="4">C11</f>
        <v>0</v>
      </c>
      <c r="D10" s="61">
        <f t="shared" si="4"/>
        <v>0</v>
      </c>
      <c r="E10" s="61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4" x14ac:dyDescent="0.2">
      <c r="A11" s="51" t="s">
        <v>150</v>
      </c>
      <c r="B11" s="102">
        <v>0</v>
      </c>
      <c r="C11" s="102">
        <v>0</v>
      </c>
      <c r="D11" s="102">
        <v>0</v>
      </c>
      <c r="E11" s="102">
        <v>0</v>
      </c>
      <c r="F11" s="12" t="str">
        <f t="shared" si="1"/>
        <v>-</v>
      </c>
      <c r="G11" s="12" t="str">
        <f t="shared" si="2"/>
        <v>-</v>
      </c>
    </row>
    <row r="12" spans="1:14" x14ac:dyDescent="0.2">
      <c r="A12" s="51"/>
      <c r="B12" s="14"/>
      <c r="C12" s="14"/>
      <c r="D12" s="14"/>
      <c r="E12" s="14"/>
      <c r="F12" s="12"/>
      <c r="G12" s="12"/>
    </row>
    <row r="13" spans="1:14" x14ac:dyDescent="0.2">
      <c r="A13" s="59" t="s">
        <v>107</v>
      </c>
      <c r="B13" s="62">
        <f>B6+B8+B10</f>
        <v>0</v>
      </c>
      <c r="C13" s="62">
        <f>C6+C8+C10</f>
        <v>0</v>
      </c>
      <c r="D13" s="62">
        <f>D6+D8+D10</f>
        <v>0</v>
      </c>
      <c r="E13" s="62">
        <f>E6+E8+E10</f>
        <v>0</v>
      </c>
      <c r="F13" s="90" t="str">
        <f t="shared" si="1"/>
        <v>-</v>
      </c>
      <c r="G13" s="90" t="str">
        <f t="shared" si="2"/>
        <v>-</v>
      </c>
    </row>
    <row r="14" spans="1:14" x14ac:dyDescent="0.2">
      <c r="B14" s="103"/>
      <c r="C14" s="103"/>
      <c r="D14" s="103"/>
      <c r="E14" s="103"/>
    </row>
    <row r="15" spans="1:14" x14ac:dyDescent="0.2">
      <c r="B15" s="103"/>
      <c r="C15" s="103"/>
      <c r="D15" s="103"/>
      <c r="E15" s="103"/>
    </row>
    <row r="16" spans="1:14" ht="17.25" customHeight="1" x14ac:dyDescent="0.2">
      <c r="A16" s="7" t="s">
        <v>129</v>
      </c>
      <c r="B16" s="119"/>
      <c r="C16" s="119"/>
      <c r="D16" s="119"/>
      <c r="E16" s="119"/>
      <c r="F16" s="92"/>
      <c r="G16" s="92"/>
    </row>
    <row r="17" spans="1:7" x14ac:dyDescent="0.2">
      <c r="A17" s="50" t="s">
        <v>161</v>
      </c>
      <c r="B17" s="61">
        <f>B18</f>
        <v>31632.26</v>
      </c>
      <c r="C17" s="61">
        <f t="shared" ref="C17:E17" si="5">C18</f>
        <v>384</v>
      </c>
      <c r="D17" s="61">
        <f t="shared" si="5"/>
        <v>384</v>
      </c>
      <c r="E17" s="61">
        <f t="shared" si="5"/>
        <v>383.58</v>
      </c>
      <c r="F17" s="6">
        <f t="shared" ref="F17:F23" si="6">IFERROR(E17/B17*100,"-")</f>
        <v>1.2126228097518166</v>
      </c>
      <c r="G17" s="6">
        <f t="shared" ref="G17:G23" si="7">IFERROR(E17/D17*100,"-")</f>
        <v>99.890625</v>
      </c>
    </row>
    <row r="18" spans="1:7" x14ac:dyDescent="0.2">
      <c r="A18" s="51" t="s">
        <v>155</v>
      </c>
      <c r="B18" s="102">
        <v>31632.26</v>
      </c>
      <c r="C18" s="102">
        <v>384</v>
      </c>
      <c r="D18" s="102">
        <v>384</v>
      </c>
      <c r="E18" s="102">
        <v>383.58</v>
      </c>
      <c r="F18" s="12">
        <f t="shared" si="6"/>
        <v>1.2126228097518166</v>
      </c>
      <c r="G18" s="12">
        <f t="shared" si="7"/>
        <v>99.890625</v>
      </c>
    </row>
    <row r="19" spans="1:7" x14ac:dyDescent="0.2">
      <c r="A19" s="50" t="s">
        <v>162</v>
      </c>
      <c r="B19" s="61">
        <f>B20+B21</f>
        <v>0</v>
      </c>
      <c r="C19" s="61">
        <f t="shared" ref="C19:E19" si="8">C20+C21</f>
        <v>37000</v>
      </c>
      <c r="D19" s="61">
        <f t="shared" si="8"/>
        <v>37000</v>
      </c>
      <c r="E19" s="61">
        <f t="shared" si="8"/>
        <v>37000</v>
      </c>
      <c r="F19" s="6" t="str">
        <f t="shared" si="6"/>
        <v>-</v>
      </c>
      <c r="G19" s="6">
        <f t="shared" si="7"/>
        <v>100</v>
      </c>
    </row>
    <row r="20" spans="1:7" x14ac:dyDescent="0.2">
      <c r="A20" s="51" t="s">
        <v>151</v>
      </c>
      <c r="B20" s="102">
        <v>0</v>
      </c>
      <c r="C20" s="102">
        <v>0</v>
      </c>
      <c r="D20" s="102">
        <v>0</v>
      </c>
      <c r="E20" s="102">
        <v>0</v>
      </c>
      <c r="F20" s="12" t="str">
        <f t="shared" si="6"/>
        <v>-</v>
      </c>
      <c r="G20" s="12" t="str">
        <f t="shared" si="7"/>
        <v>-</v>
      </c>
    </row>
    <row r="21" spans="1:7" x14ac:dyDescent="0.2">
      <c r="A21" s="51" t="s">
        <v>154</v>
      </c>
      <c r="B21" s="102">
        <v>0</v>
      </c>
      <c r="C21" s="102">
        <v>37000</v>
      </c>
      <c r="D21" s="102">
        <v>37000</v>
      </c>
      <c r="E21" s="102">
        <v>37000</v>
      </c>
      <c r="F21" s="12" t="str">
        <f t="shared" si="6"/>
        <v>-</v>
      </c>
      <c r="G21" s="12">
        <f t="shared" si="7"/>
        <v>100</v>
      </c>
    </row>
    <row r="22" spans="1:7" x14ac:dyDescent="0.2">
      <c r="A22" s="51"/>
      <c r="B22" s="14"/>
      <c r="C22" s="14"/>
      <c r="D22" s="14"/>
      <c r="E22" s="14"/>
      <c r="F22" s="13"/>
      <c r="G22" s="12"/>
    </row>
    <row r="23" spans="1:7" x14ac:dyDescent="0.2">
      <c r="A23" s="59" t="s">
        <v>112</v>
      </c>
      <c r="B23" s="62">
        <f>B17+B19</f>
        <v>31632.26</v>
      </c>
      <c r="C23" s="62">
        <f t="shared" ref="C23:E23" si="9">C17+C19</f>
        <v>37384</v>
      </c>
      <c r="D23" s="62">
        <f t="shared" si="9"/>
        <v>37384</v>
      </c>
      <c r="E23" s="62">
        <f t="shared" si="9"/>
        <v>37383.58</v>
      </c>
      <c r="F23" s="90">
        <f t="shared" si="6"/>
        <v>118.18181818181819</v>
      </c>
      <c r="G23" s="90">
        <f t="shared" si="7"/>
        <v>99.998876524716465</v>
      </c>
    </row>
    <row r="24" spans="1:7" x14ac:dyDescent="0.2">
      <c r="A24" s="51"/>
      <c r="B24" s="11"/>
      <c r="C24" s="11"/>
      <c r="D24" s="11"/>
      <c r="E24" s="11"/>
      <c r="F24" s="12"/>
      <c r="G24" s="12"/>
    </row>
    <row r="25" spans="1:7" x14ac:dyDescent="0.2">
      <c r="A25" s="53"/>
      <c r="B25" s="61"/>
      <c r="C25" s="61"/>
      <c r="D25" s="61"/>
      <c r="E25" s="61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38062499999999999" right="0.31718750000000001" top="0.39370078740157483" bottom="0.39370078740157483" header="0.19685039370078741" footer="0.19685039370078741"/>
  <pageSetup paperSize="9" scale="87" firstPageNumber="12" orientation="landscape" useFirstPageNumber="1" r:id="rId1"/>
  <headerFooter>
    <oddFooter>&amp;C10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60F8-29C1-4D02-B21F-606B28185FAE}">
  <dimension ref="A1:G243"/>
  <sheetViews>
    <sheetView tabSelected="1" topLeftCell="A225" workbookViewId="0">
      <selection activeCell="C243" sqref="C243:D243"/>
    </sheetView>
  </sheetViews>
  <sheetFormatPr defaultRowHeight="15" x14ac:dyDescent="0.25"/>
  <cols>
    <col min="1" max="1" width="87.85546875" customWidth="1"/>
    <col min="2" max="2" width="18.5703125" customWidth="1"/>
    <col min="3" max="3" width="18.42578125" customWidth="1"/>
    <col min="4" max="4" width="15.7109375" customWidth="1"/>
    <col min="5" max="5" width="15.42578125" style="34" customWidth="1"/>
  </cols>
  <sheetData>
    <row r="1" spans="1:7" ht="19.5" x14ac:dyDescent="0.3">
      <c r="A1" s="172" t="s">
        <v>139</v>
      </c>
      <c r="B1" s="172"/>
      <c r="C1" s="172"/>
      <c r="D1" s="172"/>
      <c r="E1" s="172"/>
    </row>
    <row r="2" spans="1:7" ht="19.5" x14ac:dyDescent="0.3">
      <c r="A2" s="95"/>
      <c r="B2" s="95"/>
      <c r="C2" s="95"/>
      <c r="D2" s="95"/>
      <c r="E2" s="33"/>
    </row>
    <row r="3" spans="1:7" ht="15.75" x14ac:dyDescent="0.25">
      <c r="A3" s="173" t="s">
        <v>140</v>
      </c>
      <c r="B3" s="173"/>
      <c r="C3" s="173"/>
      <c r="D3" s="173"/>
      <c r="E3" s="173"/>
    </row>
    <row r="4" spans="1:7" x14ac:dyDescent="0.25">
      <c r="A4" s="31"/>
      <c r="B4" s="31"/>
      <c r="C4" s="31"/>
      <c r="D4" s="31"/>
      <c r="E4" s="32"/>
    </row>
    <row r="5" spans="1:7" ht="15.75" x14ac:dyDescent="0.25">
      <c r="A5" s="174" t="s">
        <v>273</v>
      </c>
      <c r="B5" s="174"/>
      <c r="C5" s="174"/>
      <c r="D5" s="174"/>
      <c r="E5" s="174"/>
    </row>
    <row r="6" spans="1:7" x14ac:dyDescent="0.25">
      <c r="A6" s="31"/>
      <c r="B6" s="31"/>
      <c r="C6" s="31"/>
      <c r="D6" s="31"/>
      <c r="E6" s="32"/>
    </row>
    <row r="7" spans="1:7" s="128" customFormat="1" ht="15.75" x14ac:dyDescent="0.25">
      <c r="A7" s="171" t="s">
        <v>261</v>
      </c>
      <c r="B7" s="171"/>
      <c r="C7" s="171"/>
      <c r="D7" s="171"/>
      <c r="E7" s="171"/>
      <c r="F7" s="171"/>
      <c r="G7" s="171"/>
    </row>
    <row r="8" spans="1:7" x14ac:dyDescent="0.25">
      <c r="A8" s="31"/>
      <c r="B8" s="31"/>
      <c r="C8" s="31"/>
      <c r="D8" s="31"/>
      <c r="E8" s="32"/>
    </row>
    <row r="9" spans="1:7" s="1" customFormat="1" ht="38.25" x14ac:dyDescent="0.2">
      <c r="A9" s="29" t="s">
        <v>262</v>
      </c>
      <c r="B9" s="29" t="s">
        <v>302</v>
      </c>
      <c r="C9" s="29" t="s">
        <v>290</v>
      </c>
      <c r="D9" s="29" t="s">
        <v>297</v>
      </c>
      <c r="E9" s="38" t="s">
        <v>157</v>
      </c>
    </row>
    <row r="10" spans="1:7" s="4" customFormat="1" ht="12.75" x14ac:dyDescent="0.2">
      <c r="A10" s="133">
        <v>1</v>
      </c>
      <c r="B10" s="133">
        <v>2</v>
      </c>
      <c r="C10" s="133">
        <v>3</v>
      </c>
      <c r="D10" s="133">
        <v>4</v>
      </c>
      <c r="E10" s="134" t="s">
        <v>141</v>
      </c>
    </row>
    <row r="11" spans="1:7" s="4" customFormat="1" ht="12.75" x14ac:dyDescent="0.2">
      <c r="A11" s="135"/>
      <c r="B11" s="133"/>
      <c r="C11" s="133"/>
      <c r="D11" s="133"/>
      <c r="E11" s="134"/>
    </row>
    <row r="12" spans="1:7" ht="26.25" x14ac:dyDescent="0.25">
      <c r="A12" s="136" t="s">
        <v>274</v>
      </c>
      <c r="B12" s="137">
        <v>8373877</v>
      </c>
      <c r="C12" s="137">
        <v>8373877</v>
      </c>
      <c r="D12" s="137">
        <v>8317949.0700000003</v>
      </c>
      <c r="E12" s="138">
        <v>99.33</v>
      </c>
    </row>
    <row r="13" spans="1:7" s="88" customFormat="1" x14ac:dyDescent="0.25">
      <c r="A13" s="139" t="s">
        <v>271</v>
      </c>
      <c r="B13" s="140">
        <v>8373877</v>
      </c>
      <c r="C13" s="140">
        <v>8373877</v>
      </c>
      <c r="D13" s="140">
        <v>8317949.0700000003</v>
      </c>
      <c r="E13" s="162">
        <v>99.33</v>
      </c>
    </row>
    <row r="14" spans="1:7" s="88" customFormat="1" x14ac:dyDescent="0.25">
      <c r="A14" s="142" t="s">
        <v>272</v>
      </c>
      <c r="B14" s="143">
        <v>8373877</v>
      </c>
      <c r="C14" s="143">
        <v>8373877</v>
      </c>
      <c r="D14" s="143">
        <v>8317949.0700000003</v>
      </c>
      <c r="E14" s="161">
        <f>D12/C12*100</f>
        <v>99.332114264396282</v>
      </c>
    </row>
    <row r="15" spans="1:7" s="88" customFormat="1" x14ac:dyDescent="0.25">
      <c r="A15" s="145" t="s">
        <v>148</v>
      </c>
      <c r="B15" s="143">
        <v>167383</v>
      </c>
      <c r="C15" s="143">
        <v>167383</v>
      </c>
      <c r="D15" s="143">
        <v>184331.75</v>
      </c>
      <c r="E15" s="161">
        <v>110.13</v>
      </c>
    </row>
    <row r="16" spans="1:7" s="88" customFormat="1" x14ac:dyDescent="0.25">
      <c r="A16" s="145" t="s">
        <v>155</v>
      </c>
      <c r="B16" s="143">
        <v>883262</v>
      </c>
      <c r="C16" s="143">
        <v>883262</v>
      </c>
      <c r="D16" s="143">
        <v>754500.66</v>
      </c>
      <c r="E16" s="161">
        <v>85.42</v>
      </c>
    </row>
    <row r="17" spans="1:5" s="88" customFormat="1" x14ac:dyDescent="0.25">
      <c r="A17" s="145" t="s">
        <v>151</v>
      </c>
      <c r="B17" s="143">
        <v>6885768</v>
      </c>
      <c r="C17" s="143">
        <v>6885768</v>
      </c>
      <c r="D17" s="143">
        <v>6809901.8399999999</v>
      </c>
      <c r="E17" s="161">
        <v>99.04</v>
      </c>
    </row>
    <row r="18" spans="1:5" s="88" customFormat="1" x14ac:dyDescent="0.25">
      <c r="A18" s="145" t="s">
        <v>154</v>
      </c>
      <c r="B18" s="143">
        <v>133188</v>
      </c>
      <c r="C18" s="143">
        <v>133188</v>
      </c>
      <c r="D18" s="143">
        <v>215066</v>
      </c>
      <c r="E18" s="161">
        <v>161.47999999999999</v>
      </c>
    </row>
    <row r="19" spans="1:5" s="88" customFormat="1" x14ac:dyDescent="0.25">
      <c r="A19" s="145" t="s">
        <v>152</v>
      </c>
      <c r="B19" s="143">
        <v>221860</v>
      </c>
      <c r="C19" s="143">
        <v>221860</v>
      </c>
      <c r="D19" s="143">
        <v>239407.66</v>
      </c>
      <c r="E19" s="161">
        <v>107.91</v>
      </c>
    </row>
    <row r="20" spans="1:5" s="88" customFormat="1" x14ac:dyDescent="0.25">
      <c r="A20" s="145" t="s">
        <v>153</v>
      </c>
      <c r="B20" s="143">
        <v>74145</v>
      </c>
      <c r="C20" s="143">
        <v>74145</v>
      </c>
      <c r="D20" s="143">
        <v>91196.7</v>
      </c>
      <c r="E20" s="161">
        <v>123</v>
      </c>
    </row>
    <row r="21" spans="1:5" s="88" customFormat="1" x14ac:dyDescent="0.25">
      <c r="A21" s="145" t="s">
        <v>194</v>
      </c>
      <c r="B21" s="143">
        <v>4000</v>
      </c>
      <c r="C21" s="143">
        <v>4000</v>
      </c>
      <c r="D21" s="143">
        <v>17468.330000000002</v>
      </c>
      <c r="E21" s="161">
        <v>436.71</v>
      </c>
    </row>
    <row r="22" spans="1:5" s="88" customFormat="1" x14ac:dyDescent="0.25">
      <c r="A22" s="145" t="s">
        <v>149</v>
      </c>
      <c r="B22" s="143">
        <v>3571</v>
      </c>
      <c r="C22" s="143">
        <v>3571</v>
      </c>
      <c r="D22" s="143">
        <v>6076.13</v>
      </c>
      <c r="E22" s="161">
        <v>170.15</v>
      </c>
    </row>
    <row r="23" spans="1:5" s="88" customFormat="1" x14ac:dyDescent="0.25">
      <c r="A23" s="145"/>
      <c r="B23" s="143"/>
      <c r="C23" s="143"/>
      <c r="D23" s="143"/>
      <c r="E23" s="144"/>
    </row>
    <row r="24" spans="1:5" s="88" customFormat="1" x14ac:dyDescent="0.25">
      <c r="A24" s="139" t="s">
        <v>275</v>
      </c>
      <c r="B24" s="140">
        <v>190146</v>
      </c>
      <c r="C24" s="140">
        <v>190146</v>
      </c>
      <c r="D24" s="140">
        <v>202216.78</v>
      </c>
      <c r="E24" s="161">
        <v>106.35</v>
      </c>
    </row>
    <row r="25" spans="1:5" x14ac:dyDescent="0.25">
      <c r="A25" s="146" t="s">
        <v>291</v>
      </c>
      <c r="B25" s="147">
        <v>190146</v>
      </c>
      <c r="C25" s="147">
        <v>190146</v>
      </c>
      <c r="D25" s="147">
        <v>202216.78</v>
      </c>
      <c r="E25" s="148">
        <v>106.35</v>
      </c>
    </row>
    <row r="26" spans="1:5" x14ac:dyDescent="0.25">
      <c r="A26" s="145" t="s">
        <v>152</v>
      </c>
      <c r="B26" s="143">
        <v>190146</v>
      </c>
      <c r="C26" s="143">
        <v>190146</v>
      </c>
      <c r="D26" s="143">
        <v>202216.78</v>
      </c>
      <c r="E26" s="143">
        <v>106.35</v>
      </c>
    </row>
    <row r="27" spans="1:5" x14ac:dyDescent="0.25">
      <c r="A27" s="149" t="s">
        <v>21</v>
      </c>
      <c r="B27" s="140">
        <v>171146</v>
      </c>
      <c r="C27" s="140">
        <v>171146</v>
      </c>
      <c r="D27" s="140">
        <v>179252.87</v>
      </c>
      <c r="E27" s="140">
        <v>104.74</v>
      </c>
    </row>
    <row r="28" spans="1:5" x14ac:dyDescent="0.25">
      <c r="A28" s="150" t="s">
        <v>23</v>
      </c>
      <c r="B28" s="143"/>
      <c r="C28" s="143"/>
      <c r="D28" s="143">
        <v>162962.36499999999</v>
      </c>
      <c r="E28" s="143"/>
    </row>
    <row r="29" spans="1:5" x14ac:dyDescent="0.25">
      <c r="A29" s="150" t="s">
        <v>239</v>
      </c>
      <c r="B29" s="143"/>
      <c r="C29" s="143"/>
      <c r="D29" s="143">
        <v>1851.59</v>
      </c>
      <c r="E29" s="143"/>
    </row>
    <row r="30" spans="1:5" x14ac:dyDescent="0.25">
      <c r="A30" s="150" t="s">
        <v>25</v>
      </c>
      <c r="B30" s="143"/>
      <c r="C30" s="143"/>
      <c r="D30" s="143">
        <v>3600</v>
      </c>
      <c r="E30" s="143"/>
    </row>
    <row r="31" spans="1:5" x14ac:dyDescent="0.25">
      <c r="A31" s="150" t="s">
        <v>27</v>
      </c>
      <c r="B31" s="143"/>
      <c r="C31" s="143"/>
      <c r="D31" s="143">
        <v>10838.63</v>
      </c>
      <c r="E31" s="143"/>
    </row>
    <row r="32" spans="1:5" x14ac:dyDescent="0.25">
      <c r="A32" s="149" t="s">
        <v>28</v>
      </c>
      <c r="B32" s="140">
        <v>19000</v>
      </c>
      <c r="C32" s="140">
        <v>19000</v>
      </c>
      <c r="D32" s="140">
        <v>22963.91</v>
      </c>
      <c r="E32" s="140">
        <v>120.86</v>
      </c>
    </row>
    <row r="33" spans="1:5" x14ac:dyDescent="0.25">
      <c r="A33" s="150" t="s">
        <v>30</v>
      </c>
      <c r="B33" s="139"/>
      <c r="C33" s="139"/>
      <c r="D33" s="154">
        <v>1264.8499999999999</v>
      </c>
      <c r="E33" s="151"/>
    </row>
    <row r="34" spans="1:5" x14ac:dyDescent="0.25">
      <c r="A34" s="150" t="s">
        <v>31</v>
      </c>
      <c r="B34" s="142"/>
      <c r="C34" s="142"/>
      <c r="D34" s="154">
        <v>19123.22</v>
      </c>
      <c r="E34" s="152"/>
    </row>
    <row r="35" spans="1:5" x14ac:dyDescent="0.25">
      <c r="A35" s="150" t="s">
        <v>50</v>
      </c>
      <c r="B35" s="142"/>
      <c r="C35" s="142"/>
      <c r="D35" s="154">
        <v>2575.84</v>
      </c>
      <c r="E35" s="152"/>
    </row>
    <row r="36" spans="1:5" x14ac:dyDescent="0.25">
      <c r="A36" s="150"/>
      <c r="B36" s="142"/>
      <c r="C36" s="142"/>
      <c r="D36" s="144"/>
      <c r="E36" s="152"/>
    </row>
    <row r="37" spans="1:5" x14ac:dyDescent="0.25">
      <c r="A37" s="139" t="s">
        <v>276</v>
      </c>
      <c r="B37" s="140">
        <v>167383</v>
      </c>
      <c r="C37" s="140">
        <v>167383</v>
      </c>
      <c r="D37" s="140">
        <v>184331.75</v>
      </c>
      <c r="E37" s="140">
        <v>110.13</v>
      </c>
    </row>
    <row r="38" spans="1:5" x14ac:dyDescent="0.25">
      <c r="A38" s="146" t="s">
        <v>277</v>
      </c>
      <c r="B38" s="147">
        <v>27930</v>
      </c>
      <c r="C38" s="147">
        <v>27930</v>
      </c>
      <c r="D38" s="147">
        <v>27930</v>
      </c>
      <c r="E38" s="147">
        <v>100</v>
      </c>
    </row>
    <row r="39" spans="1:5" x14ac:dyDescent="0.25">
      <c r="A39" s="145" t="s">
        <v>148</v>
      </c>
      <c r="B39" s="143">
        <v>27930</v>
      </c>
      <c r="C39" s="143">
        <v>27930</v>
      </c>
      <c r="D39" s="143">
        <v>27930</v>
      </c>
      <c r="E39" s="143">
        <v>100</v>
      </c>
    </row>
    <row r="40" spans="1:5" x14ac:dyDescent="0.25">
      <c r="A40" s="149" t="s">
        <v>21</v>
      </c>
      <c r="B40" s="140">
        <v>12490</v>
      </c>
      <c r="C40" s="140">
        <v>12490</v>
      </c>
      <c r="D40" s="140">
        <v>12490</v>
      </c>
      <c r="E40" s="140">
        <v>100</v>
      </c>
    </row>
    <row r="41" spans="1:5" x14ac:dyDescent="0.25">
      <c r="A41" s="150" t="s">
        <v>145</v>
      </c>
      <c r="B41" s="140"/>
      <c r="C41" s="140"/>
      <c r="D41" s="143">
        <v>12255.92</v>
      </c>
      <c r="E41" s="143"/>
    </row>
    <row r="42" spans="1:5" x14ac:dyDescent="0.25">
      <c r="A42" s="150" t="s">
        <v>27</v>
      </c>
      <c r="B42" s="140"/>
      <c r="C42" s="140"/>
      <c r="D42" s="143">
        <v>234.08</v>
      </c>
      <c r="E42" s="143"/>
    </row>
    <row r="43" spans="1:5" x14ac:dyDescent="0.25">
      <c r="A43" s="149" t="s">
        <v>28</v>
      </c>
      <c r="B43" s="140">
        <v>15440</v>
      </c>
      <c r="C43" s="140">
        <v>15440</v>
      </c>
      <c r="D43" s="140">
        <v>15440</v>
      </c>
      <c r="E43" s="140">
        <v>100</v>
      </c>
    </row>
    <row r="44" spans="1:5" x14ac:dyDescent="0.25">
      <c r="A44" s="150" t="s">
        <v>35</v>
      </c>
      <c r="B44" s="140"/>
      <c r="C44" s="140"/>
      <c r="D44" s="143">
        <v>450</v>
      </c>
      <c r="E44" s="143"/>
    </row>
    <row r="45" spans="1:5" x14ac:dyDescent="0.25">
      <c r="A45" s="150" t="s">
        <v>36</v>
      </c>
      <c r="B45" s="140"/>
      <c r="C45" s="140"/>
      <c r="D45" s="143">
        <v>2200</v>
      </c>
      <c r="E45" s="143"/>
    </row>
    <row r="46" spans="1:5" x14ac:dyDescent="0.25">
      <c r="A46" s="150" t="s">
        <v>43</v>
      </c>
      <c r="B46" s="140"/>
      <c r="C46" s="140"/>
      <c r="D46" s="143">
        <v>0</v>
      </c>
      <c r="E46" s="143"/>
    </row>
    <row r="47" spans="1:5" x14ac:dyDescent="0.25">
      <c r="A47" s="150" t="s">
        <v>47</v>
      </c>
      <c r="B47" s="140"/>
      <c r="C47" s="140"/>
      <c r="D47" s="143">
        <v>12790</v>
      </c>
      <c r="E47" s="143"/>
    </row>
    <row r="48" spans="1:5" x14ac:dyDescent="0.25">
      <c r="A48" s="150"/>
      <c r="B48" s="140"/>
      <c r="C48" s="140"/>
      <c r="D48" s="143"/>
      <c r="E48" s="140"/>
    </row>
    <row r="49" spans="1:5" x14ac:dyDescent="0.25">
      <c r="A49" s="146" t="s">
        <v>278</v>
      </c>
      <c r="B49" s="147">
        <v>6720</v>
      </c>
      <c r="C49" s="147">
        <v>6720</v>
      </c>
      <c r="D49" s="147">
        <v>6720</v>
      </c>
      <c r="E49" s="147">
        <v>100</v>
      </c>
    </row>
    <row r="50" spans="1:5" x14ac:dyDescent="0.25">
      <c r="A50" s="145" t="s">
        <v>148</v>
      </c>
      <c r="B50" s="143">
        <v>6720</v>
      </c>
      <c r="C50" s="143">
        <v>6720</v>
      </c>
      <c r="D50" s="143">
        <v>6720</v>
      </c>
      <c r="E50" s="143">
        <v>100</v>
      </c>
    </row>
    <row r="51" spans="1:5" x14ac:dyDescent="0.25">
      <c r="A51" s="149" t="s">
        <v>21</v>
      </c>
      <c r="B51" s="140">
        <v>6300</v>
      </c>
      <c r="C51" s="140">
        <v>6300</v>
      </c>
      <c r="D51" s="140">
        <v>6300</v>
      </c>
      <c r="E51" s="140">
        <v>100</v>
      </c>
    </row>
    <row r="52" spans="1:5" x14ac:dyDescent="0.25">
      <c r="A52" s="150" t="s">
        <v>292</v>
      </c>
      <c r="B52" s="143"/>
      <c r="C52" s="143"/>
      <c r="D52" s="143">
        <v>4425</v>
      </c>
      <c r="E52" s="143"/>
    </row>
    <row r="53" spans="1:5" x14ac:dyDescent="0.25">
      <c r="A53" s="150" t="s">
        <v>145</v>
      </c>
      <c r="B53" s="143"/>
      <c r="C53" s="143"/>
      <c r="D53" s="143">
        <v>1875</v>
      </c>
      <c r="E53" s="143"/>
    </row>
    <row r="54" spans="1:5" x14ac:dyDescent="0.25">
      <c r="A54" s="149" t="s">
        <v>28</v>
      </c>
      <c r="B54" s="140">
        <v>420</v>
      </c>
      <c r="C54" s="140">
        <v>420</v>
      </c>
      <c r="D54" s="140">
        <v>420</v>
      </c>
      <c r="E54" s="140">
        <v>100</v>
      </c>
    </row>
    <row r="55" spans="1:5" x14ac:dyDescent="0.25">
      <c r="A55" s="150" t="s">
        <v>37</v>
      </c>
      <c r="B55" s="140"/>
      <c r="C55" s="140"/>
      <c r="D55" s="143">
        <v>420</v>
      </c>
      <c r="E55" s="143"/>
    </row>
    <row r="56" spans="1:5" x14ac:dyDescent="0.25">
      <c r="A56" s="150"/>
      <c r="B56" s="140"/>
      <c r="C56" s="140"/>
      <c r="D56" s="140"/>
      <c r="E56" s="140"/>
    </row>
    <row r="57" spans="1:5" x14ac:dyDescent="0.25">
      <c r="A57" s="146" t="s">
        <v>279</v>
      </c>
      <c r="B57" s="147">
        <v>115000</v>
      </c>
      <c r="C57" s="147">
        <v>115000</v>
      </c>
      <c r="D57" s="147">
        <v>135000</v>
      </c>
      <c r="E57" s="147">
        <v>117.39</v>
      </c>
    </row>
    <row r="58" spans="1:5" x14ac:dyDescent="0.25">
      <c r="A58" s="145" t="s">
        <v>148</v>
      </c>
      <c r="B58" s="143">
        <v>115000</v>
      </c>
      <c r="C58" s="143">
        <v>115000</v>
      </c>
      <c r="D58" s="143">
        <v>135000</v>
      </c>
      <c r="E58" s="143">
        <v>117.39</v>
      </c>
    </row>
    <row r="59" spans="1:5" x14ac:dyDescent="0.25">
      <c r="A59" s="149" t="s">
        <v>28</v>
      </c>
      <c r="B59" s="140">
        <v>27000</v>
      </c>
      <c r="C59" s="140">
        <v>27000</v>
      </c>
      <c r="D59" s="140">
        <v>27000</v>
      </c>
      <c r="E59" s="143">
        <v>100</v>
      </c>
    </row>
    <row r="60" spans="1:5" x14ac:dyDescent="0.25">
      <c r="A60" s="150" t="s">
        <v>43</v>
      </c>
      <c r="B60" s="140"/>
      <c r="C60" s="140"/>
      <c r="D60" s="143">
        <v>27000</v>
      </c>
      <c r="E60" s="143"/>
    </row>
    <row r="61" spans="1:5" x14ac:dyDescent="0.25">
      <c r="A61" s="149" t="s">
        <v>81</v>
      </c>
      <c r="B61" s="140">
        <v>88000</v>
      </c>
      <c r="C61" s="140">
        <v>88000</v>
      </c>
      <c r="D61" s="140">
        <v>108000</v>
      </c>
      <c r="E61" s="140">
        <v>122.73</v>
      </c>
    </row>
    <row r="62" spans="1:5" x14ac:dyDescent="0.25">
      <c r="A62" s="150" t="s">
        <v>88</v>
      </c>
      <c r="B62" s="140"/>
      <c r="C62" s="140"/>
      <c r="D62" s="143">
        <v>108000</v>
      </c>
      <c r="E62" s="140"/>
    </row>
    <row r="63" spans="1:5" x14ac:dyDescent="0.25">
      <c r="A63" s="150"/>
      <c r="B63" s="140"/>
      <c r="C63" s="140"/>
      <c r="D63" s="143"/>
      <c r="E63" s="140"/>
    </row>
    <row r="64" spans="1:5" x14ac:dyDescent="0.25">
      <c r="A64" s="146" t="s">
        <v>293</v>
      </c>
      <c r="B64" s="147">
        <v>3760</v>
      </c>
      <c r="C64" s="147">
        <v>3760</v>
      </c>
      <c r="D64" s="147">
        <v>8709.0300000000007</v>
      </c>
      <c r="E64" s="147">
        <v>231.62</v>
      </c>
    </row>
    <row r="65" spans="1:5" x14ac:dyDescent="0.25">
      <c r="A65" s="145" t="s">
        <v>148</v>
      </c>
      <c r="B65" s="143">
        <v>3760</v>
      </c>
      <c r="C65" s="143">
        <v>3760</v>
      </c>
      <c r="D65" s="143">
        <v>8709.0300000000007</v>
      </c>
      <c r="E65" s="143">
        <v>231.62</v>
      </c>
    </row>
    <row r="66" spans="1:5" x14ac:dyDescent="0.25">
      <c r="A66" s="149" t="s">
        <v>28</v>
      </c>
      <c r="B66" s="140">
        <v>0</v>
      </c>
      <c r="C66" s="140">
        <v>0</v>
      </c>
      <c r="D66" s="140">
        <v>8223</v>
      </c>
      <c r="E66" s="140">
        <v>0</v>
      </c>
    </row>
    <row r="67" spans="1:5" x14ac:dyDescent="0.25">
      <c r="A67" s="150" t="s">
        <v>43</v>
      </c>
      <c r="B67" s="143"/>
      <c r="C67" s="143"/>
      <c r="D67" s="143">
        <v>8223</v>
      </c>
      <c r="E67" s="143"/>
    </row>
    <row r="68" spans="1:5" x14ac:dyDescent="0.25">
      <c r="A68" s="149" t="s">
        <v>68</v>
      </c>
      <c r="B68" s="140">
        <v>3760</v>
      </c>
      <c r="C68" s="140">
        <v>3760</v>
      </c>
      <c r="D68" s="140">
        <v>486.03</v>
      </c>
      <c r="E68" s="140">
        <v>12.93</v>
      </c>
    </row>
    <row r="69" spans="1:5" x14ac:dyDescent="0.25">
      <c r="A69" s="164" t="s">
        <v>300</v>
      </c>
      <c r="B69" s="163"/>
      <c r="C69" s="140"/>
      <c r="D69" s="143">
        <v>486.03</v>
      </c>
      <c r="E69" s="140"/>
    </row>
    <row r="70" spans="1:5" x14ac:dyDescent="0.25">
      <c r="A70" s="166"/>
      <c r="B70" s="140"/>
      <c r="C70" s="140"/>
      <c r="D70" s="143"/>
      <c r="E70" s="140"/>
    </row>
    <row r="71" spans="1:5" x14ac:dyDescent="0.25">
      <c r="A71" s="165" t="s">
        <v>280</v>
      </c>
      <c r="B71" s="147">
        <v>5973</v>
      </c>
      <c r="C71" s="147">
        <v>5973</v>
      </c>
      <c r="D71" s="147">
        <v>5972.72</v>
      </c>
      <c r="E71" s="147">
        <v>100</v>
      </c>
    </row>
    <row r="72" spans="1:5" x14ac:dyDescent="0.25">
      <c r="A72" s="145" t="s">
        <v>148</v>
      </c>
      <c r="B72" s="143">
        <v>5973</v>
      </c>
      <c r="C72" s="143">
        <v>5973</v>
      </c>
      <c r="D72" s="143">
        <v>5972.72</v>
      </c>
      <c r="E72" s="143">
        <v>100</v>
      </c>
    </row>
    <row r="73" spans="1:5" x14ac:dyDescent="0.25">
      <c r="A73" s="149" t="s">
        <v>28</v>
      </c>
      <c r="B73" s="140">
        <v>4579</v>
      </c>
      <c r="C73" s="140">
        <v>4579</v>
      </c>
      <c r="D73" s="140">
        <v>4578.72</v>
      </c>
      <c r="E73" s="140">
        <v>100</v>
      </c>
    </row>
    <row r="74" spans="1:5" x14ac:dyDescent="0.25">
      <c r="A74" s="150" t="s">
        <v>49</v>
      </c>
      <c r="B74" s="140"/>
      <c r="C74" s="140"/>
      <c r="D74" s="143">
        <v>4578.72</v>
      </c>
      <c r="E74" s="140"/>
    </row>
    <row r="75" spans="1:5" x14ac:dyDescent="0.25">
      <c r="A75" s="149" t="s">
        <v>81</v>
      </c>
      <c r="B75" s="140">
        <v>1394</v>
      </c>
      <c r="C75" s="140">
        <v>1394</v>
      </c>
      <c r="D75" s="140">
        <v>1394</v>
      </c>
      <c r="E75" s="140">
        <v>100</v>
      </c>
    </row>
    <row r="76" spans="1:5" x14ac:dyDescent="0.25">
      <c r="A76" s="150" t="s">
        <v>88</v>
      </c>
      <c r="B76" s="140"/>
      <c r="C76" s="140"/>
      <c r="D76" s="143">
        <v>1394</v>
      </c>
      <c r="E76" s="140"/>
    </row>
    <row r="77" spans="1:5" x14ac:dyDescent="0.25">
      <c r="A77" s="149"/>
      <c r="B77" s="140"/>
      <c r="C77" s="140"/>
      <c r="D77" s="140"/>
      <c r="E77" s="140"/>
    </row>
    <row r="78" spans="1:5" x14ac:dyDescent="0.25">
      <c r="A78" s="146" t="s">
        <v>281</v>
      </c>
      <c r="B78" s="147">
        <v>8000</v>
      </c>
      <c r="C78" s="147">
        <v>8000</v>
      </c>
      <c r="D78" s="147">
        <v>0</v>
      </c>
      <c r="E78" s="147">
        <v>0</v>
      </c>
    </row>
    <row r="79" spans="1:5" x14ac:dyDescent="0.25">
      <c r="A79" s="145" t="s">
        <v>148</v>
      </c>
      <c r="B79" s="143">
        <v>8000</v>
      </c>
      <c r="C79" s="143">
        <v>8000</v>
      </c>
      <c r="D79" s="143">
        <v>0</v>
      </c>
      <c r="E79" s="143">
        <v>0</v>
      </c>
    </row>
    <row r="80" spans="1:5" x14ac:dyDescent="0.25">
      <c r="A80" s="149" t="s">
        <v>21</v>
      </c>
      <c r="B80" s="140">
        <v>7000</v>
      </c>
      <c r="C80" s="140">
        <v>7000</v>
      </c>
      <c r="D80" s="140">
        <v>0</v>
      </c>
      <c r="E80" s="140">
        <v>0</v>
      </c>
    </row>
    <row r="81" spans="1:5" x14ac:dyDescent="0.25">
      <c r="A81" s="149" t="s">
        <v>28</v>
      </c>
      <c r="B81" s="140">
        <v>1000</v>
      </c>
      <c r="C81" s="140">
        <v>1000</v>
      </c>
      <c r="D81" s="140">
        <v>0</v>
      </c>
      <c r="E81" s="140">
        <v>0</v>
      </c>
    </row>
    <row r="82" spans="1:5" x14ac:dyDescent="0.25">
      <c r="A82" s="153"/>
      <c r="B82" s="140"/>
      <c r="C82" s="140"/>
      <c r="D82" s="141"/>
      <c r="E82" s="140"/>
    </row>
    <row r="83" spans="1:5" x14ac:dyDescent="0.25">
      <c r="A83" s="139" t="s">
        <v>282</v>
      </c>
      <c r="B83" s="140">
        <v>8016348</v>
      </c>
      <c r="C83" s="140">
        <v>8016348</v>
      </c>
      <c r="D83" s="140">
        <v>7931400.54</v>
      </c>
      <c r="E83" s="141">
        <v>98.94</v>
      </c>
    </row>
    <row r="84" spans="1:5" x14ac:dyDescent="0.25">
      <c r="A84" s="146" t="s">
        <v>283</v>
      </c>
      <c r="B84" s="147">
        <v>7675462</v>
      </c>
      <c r="C84" s="147">
        <v>7675462</v>
      </c>
      <c r="D84" s="147">
        <v>7542899.2199999997</v>
      </c>
      <c r="E84" s="148">
        <v>98.27</v>
      </c>
    </row>
    <row r="85" spans="1:5" x14ac:dyDescent="0.25">
      <c r="A85" s="145" t="s">
        <v>155</v>
      </c>
      <c r="B85" s="143">
        <v>727063</v>
      </c>
      <c r="C85" s="143">
        <v>727063</v>
      </c>
      <c r="D85" s="143">
        <v>636364.77</v>
      </c>
      <c r="E85" s="144">
        <v>87.53</v>
      </c>
    </row>
    <row r="86" spans="1:5" x14ac:dyDescent="0.25">
      <c r="A86" s="149" t="s">
        <v>21</v>
      </c>
      <c r="B86" s="140">
        <v>270570</v>
      </c>
      <c r="C86" s="140">
        <v>270570</v>
      </c>
      <c r="D86" s="140">
        <v>312853.71999999997</v>
      </c>
      <c r="E86" s="141">
        <v>115.63</v>
      </c>
    </row>
    <row r="87" spans="1:5" x14ac:dyDescent="0.25">
      <c r="A87" s="150" t="s">
        <v>23</v>
      </c>
      <c r="B87" s="142"/>
      <c r="C87" s="142"/>
      <c r="D87" s="143">
        <v>250527.81</v>
      </c>
      <c r="E87" s="142"/>
    </row>
    <row r="88" spans="1:5" x14ac:dyDescent="0.25">
      <c r="A88" s="150" t="s">
        <v>145</v>
      </c>
      <c r="B88" s="142"/>
      <c r="C88" s="142"/>
      <c r="D88" s="143">
        <v>4589.37</v>
      </c>
      <c r="E88" s="142"/>
    </row>
    <row r="89" spans="1:5" x14ac:dyDescent="0.25">
      <c r="A89" s="150" t="s">
        <v>239</v>
      </c>
      <c r="B89" s="142"/>
      <c r="C89" s="142"/>
      <c r="D89" s="143">
        <v>1299.45</v>
      </c>
      <c r="E89" s="142"/>
    </row>
    <row r="90" spans="1:5" x14ac:dyDescent="0.25">
      <c r="A90" s="150" t="s">
        <v>25</v>
      </c>
      <c r="B90" s="142"/>
      <c r="C90" s="142"/>
      <c r="D90" s="143">
        <v>15100</v>
      </c>
      <c r="E90" s="142"/>
    </row>
    <row r="91" spans="1:5" x14ac:dyDescent="0.25">
      <c r="A91" s="150" t="s">
        <v>27</v>
      </c>
      <c r="B91" s="142"/>
      <c r="C91" s="142"/>
      <c r="D91" s="143">
        <v>41337.089999999997</v>
      </c>
      <c r="E91" s="142"/>
    </row>
    <row r="92" spans="1:5" x14ac:dyDescent="0.25">
      <c r="A92" s="149" t="s">
        <v>28</v>
      </c>
      <c r="B92" s="140">
        <v>445900</v>
      </c>
      <c r="C92" s="140">
        <v>445900</v>
      </c>
      <c r="D92" s="140">
        <v>313296.90000000002</v>
      </c>
      <c r="E92" s="141">
        <v>70.260000000000005</v>
      </c>
    </row>
    <row r="93" spans="1:5" x14ac:dyDescent="0.25">
      <c r="A93" s="150" t="s">
        <v>30</v>
      </c>
      <c r="B93" s="142"/>
      <c r="C93" s="142"/>
      <c r="D93" s="143">
        <v>7784.28</v>
      </c>
      <c r="E93" s="142"/>
    </row>
    <row r="94" spans="1:5" x14ac:dyDescent="0.25">
      <c r="A94" s="150" t="s">
        <v>31</v>
      </c>
      <c r="B94" s="142"/>
      <c r="C94" s="142"/>
      <c r="D94" s="143">
        <v>7138.04</v>
      </c>
      <c r="E94" s="142"/>
    </row>
    <row r="95" spans="1:5" x14ac:dyDescent="0.25">
      <c r="A95" s="150" t="s">
        <v>32</v>
      </c>
      <c r="B95" s="142"/>
      <c r="C95" s="142"/>
      <c r="D95" s="143">
        <v>13039.32</v>
      </c>
      <c r="E95" s="142"/>
    </row>
    <row r="96" spans="1:5" x14ac:dyDescent="0.25">
      <c r="A96" s="150" t="s">
        <v>35</v>
      </c>
      <c r="B96" s="142"/>
      <c r="C96" s="142"/>
      <c r="D96" s="143">
        <v>20820.88</v>
      </c>
      <c r="E96" s="142"/>
    </row>
    <row r="97" spans="1:5" x14ac:dyDescent="0.25">
      <c r="A97" s="150" t="s">
        <v>37</v>
      </c>
      <c r="B97" s="142"/>
      <c r="C97" s="142"/>
      <c r="D97" s="143">
        <v>143963.82999999999</v>
      </c>
      <c r="E97" s="142"/>
    </row>
    <row r="98" spans="1:5" x14ac:dyDescent="0.25">
      <c r="A98" s="150" t="s">
        <v>45</v>
      </c>
      <c r="B98" s="142"/>
      <c r="C98" s="142"/>
      <c r="D98" s="143">
        <v>46970.42</v>
      </c>
      <c r="E98" s="142"/>
    </row>
    <row r="99" spans="1:5" x14ac:dyDescent="0.25">
      <c r="A99" s="150" t="s">
        <v>46</v>
      </c>
      <c r="B99" s="142"/>
      <c r="C99" s="142"/>
      <c r="D99" s="143">
        <v>209.54</v>
      </c>
      <c r="E99" s="142"/>
    </row>
    <row r="100" spans="1:5" x14ac:dyDescent="0.25">
      <c r="A100" s="150" t="s">
        <v>47</v>
      </c>
      <c r="B100" s="142"/>
      <c r="C100" s="142"/>
      <c r="D100" s="143">
        <v>62437.91</v>
      </c>
      <c r="E100" s="142"/>
    </row>
    <row r="101" spans="1:5" x14ac:dyDescent="0.25">
      <c r="A101" s="150" t="s">
        <v>48</v>
      </c>
      <c r="B101" s="142"/>
      <c r="C101" s="142"/>
      <c r="D101" s="143">
        <v>1805.33</v>
      </c>
      <c r="E101" s="142"/>
    </row>
    <row r="102" spans="1:5" x14ac:dyDescent="0.25">
      <c r="A102" s="150" t="s">
        <v>56</v>
      </c>
      <c r="B102" s="142"/>
      <c r="C102" s="142"/>
      <c r="D102" s="144">
        <v>2341.08</v>
      </c>
      <c r="E102" s="142"/>
    </row>
    <row r="103" spans="1:5" x14ac:dyDescent="0.25">
      <c r="A103" s="150" t="s">
        <v>240</v>
      </c>
      <c r="B103" s="142"/>
      <c r="C103" s="142"/>
      <c r="D103" s="143">
        <v>1283.07</v>
      </c>
      <c r="E103" s="142"/>
    </row>
    <row r="104" spans="1:5" x14ac:dyDescent="0.25">
      <c r="A104" s="150" t="s">
        <v>59</v>
      </c>
      <c r="B104" s="142"/>
      <c r="C104" s="142"/>
      <c r="D104" s="143">
        <v>5503.2</v>
      </c>
      <c r="E104" s="142"/>
    </row>
    <row r="105" spans="1:5" x14ac:dyDescent="0.25">
      <c r="A105" s="149" t="s">
        <v>60</v>
      </c>
      <c r="B105" s="140">
        <v>9000</v>
      </c>
      <c r="C105" s="140">
        <v>9000</v>
      </c>
      <c r="D105" s="140">
        <v>8841.0499999999993</v>
      </c>
      <c r="E105" s="141">
        <v>98.23</v>
      </c>
    </row>
    <row r="106" spans="1:5" ht="26.25" x14ac:dyDescent="0.25">
      <c r="A106" s="150" t="s">
        <v>284</v>
      </c>
      <c r="B106" s="142"/>
      <c r="C106" s="142"/>
      <c r="D106" s="143">
        <v>3945.32</v>
      </c>
      <c r="E106" s="142"/>
    </row>
    <row r="107" spans="1:5" x14ac:dyDescent="0.25">
      <c r="A107" s="150" t="s">
        <v>63</v>
      </c>
      <c r="B107" s="142"/>
      <c r="C107" s="142"/>
      <c r="D107" s="143">
        <v>4849.09</v>
      </c>
      <c r="E107" s="142"/>
    </row>
    <row r="108" spans="1:5" x14ac:dyDescent="0.25">
      <c r="A108" s="150" t="s">
        <v>65</v>
      </c>
      <c r="B108" s="142"/>
      <c r="C108" s="142"/>
      <c r="D108" s="144">
        <v>17.440000000000001</v>
      </c>
      <c r="E108" s="142"/>
    </row>
    <row r="109" spans="1:5" x14ac:dyDescent="0.25">
      <c r="A109" s="150" t="s">
        <v>66</v>
      </c>
      <c r="B109" s="142"/>
      <c r="C109" s="142"/>
      <c r="D109" s="143">
        <v>29.2</v>
      </c>
      <c r="E109" s="142"/>
    </row>
    <row r="110" spans="1:5" x14ac:dyDescent="0.25">
      <c r="A110" s="149" t="s">
        <v>72</v>
      </c>
      <c r="B110" s="140">
        <v>1593</v>
      </c>
      <c r="C110" s="140">
        <v>1593</v>
      </c>
      <c r="D110" s="140">
        <v>1373.1</v>
      </c>
      <c r="E110" s="141">
        <v>86.2</v>
      </c>
    </row>
    <row r="111" spans="1:5" x14ac:dyDescent="0.25">
      <c r="A111" s="150" t="s">
        <v>76</v>
      </c>
      <c r="B111" s="142"/>
      <c r="C111" s="142"/>
      <c r="D111" s="143">
        <v>1373.1</v>
      </c>
      <c r="E111" s="142"/>
    </row>
    <row r="112" spans="1:5" x14ac:dyDescent="0.25">
      <c r="A112" s="145" t="s">
        <v>151</v>
      </c>
      <c r="B112" s="143">
        <v>6885768</v>
      </c>
      <c r="C112" s="143">
        <v>6885768</v>
      </c>
      <c r="D112" s="143">
        <v>6809901.8399999999</v>
      </c>
      <c r="E112" s="144">
        <v>98.9</v>
      </c>
    </row>
    <row r="113" spans="1:5" x14ac:dyDescent="0.25">
      <c r="A113" s="149" t="s">
        <v>21</v>
      </c>
      <c r="B113" s="140">
        <v>5758927</v>
      </c>
      <c r="C113" s="140">
        <v>5758927</v>
      </c>
      <c r="D113" s="140">
        <v>5631881.4299999997</v>
      </c>
      <c r="E113" s="141">
        <v>97.79</v>
      </c>
    </row>
    <row r="114" spans="1:5" x14ac:dyDescent="0.25">
      <c r="A114" s="150" t="s">
        <v>23</v>
      </c>
      <c r="B114" s="142"/>
      <c r="C114" s="142"/>
      <c r="D114" s="143">
        <v>4612628.91</v>
      </c>
      <c r="E114" s="142"/>
    </row>
    <row r="115" spans="1:5" x14ac:dyDescent="0.25">
      <c r="A115" s="150" t="s">
        <v>145</v>
      </c>
      <c r="B115" s="142"/>
      <c r="C115" s="142"/>
      <c r="D115" s="143">
        <v>138752.6</v>
      </c>
      <c r="E115" s="142"/>
    </row>
    <row r="116" spans="1:5" x14ac:dyDescent="0.25">
      <c r="A116" s="150" t="s">
        <v>239</v>
      </c>
      <c r="B116" s="142"/>
      <c r="C116" s="142"/>
      <c r="D116" s="143">
        <v>60945.36</v>
      </c>
      <c r="E116" s="142"/>
    </row>
    <row r="117" spans="1:5" x14ac:dyDescent="0.25">
      <c r="A117" s="150" t="s">
        <v>25</v>
      </c>
      <c r="B117" s="142"/>
      <c r="C117" s="142"/>
      <c r="D117" s="143">
        <v>198919.2</v>
      </c>
      <c r="E117" s="142"/>
    </row>
    <row r="118" spans="1:5" x14ac:dyDescent="0.25">
      <c r="A118" s="150" t="s">
        <v>27</v>
      </c>
      <c r="B118" s="142"/>
      <c r="C118" s="142"/>
      <c r="D118" s="143">
        <v>620635.36</v>
      </c>
      <c r="E118" s="142"/>
    </row>
    <row r="119" spans="1:5" x14ac:dyDescent="0.25">
      <c r="A119" s="149" t="s">
        <v>28</v>
      </c>
      <c r="B119" s="140">
        <v>1126841</v>
      </c>
      <c r="C119" s="140">
        <v>1126841</v>
      </c>
      <c r="D119" s="140">
        <v>1178020.4099999999</v>
      </c>
      <c r="E119" s="141">
        <v>104.54</v>
      </c>
    </row>
    <row r="120" spans="1:5" x14ac:dyDescent="0.25">
      <c r="A120" s="150" t="s">
        <v>31</v>
      </c>
      <c r="B120" s="142"/>
      <c r="C120" s="142"/>
      <c r="D120" s="143">
        <v>203449.64</v>
      </c>
      <c r="E120" s="142"/>
    </row>
    <row r="121" spans="1:5" x14ac:dyDescent="0.25">
      <c r="A121" s="150" t="s">
        <v>35</v>
      </c>
      <c r="B121" s="142"/>
      <c r="C121" s="142"/>
      <c r="D121" s="143">
        <v>54379.73</v>
      </c>
      <c r="E121" s="142"/>
    </row>
    <row r="122" spans="1:5" x14ac:dyDescent="0.25">
      <c r="A122" s="150" t="s">
        <v>36</v>
      </c>
      <c r="B122" s="142"/>
      <c r="C122" s="142"/>
      <c r="D122" s="143">
        <v>276495.52</v>
      </c>
      <c r="E122" s="142"/>
    </row>
    <row r="123" spans="1:5" x14ac:dyDescent="0.25">
      <c r="A123" s="150" t="s">
        <v>37</v>
      </c>
      <c r="B123" s="142"/>
      <c r="C123" s="142"/>
      <c r="D123" s="143">
        <v>143866.84</v>
      </c>
      <c r="E123" s="142"/>
    </row>
    <row r="124" spans="1:5" x14ac:dyDescent="0.25">
      <c r="A124" s="150" t="s">
        <v>39</v>
      </c>
      <c r="B124" s="142"/>
      <c r="C124" s="142"/>
      <c r="D124" s="143">
        <v>15577.01</v>
      </c>
      <c r="E124" s="142"/>
    </row>
    <row r="125" spans="1:5" x14ac:dyDescent="0.25">
      <c r="A125" s="150" t="s">
        <v>40</v>
      </c>
      <c r="B125" s="142"/>
      <c r="C125" s="142"/>
      <c r="D125" s="144">
        <v>78.48</v>
      </c>
      <c r="E125" s="142"/>
    </row>
    <row r="126" spans="1:5" x14ac:dyDescent="0.25">
      <c r="A126" s="150" t="s">
        <v>42</v>
      </c>
      <c r="B126" s="142"/>
      <c r="C126" s="142"/>
      <c r="D126" s="143">
        <v>19776.740000000002</v>
      </c>
      <c r="E126" s="142"/>
    </row>
    <row r="127" spans="1:5" x14ac:dyDescent="0.25">
      <c r="A127" s="150" t="s">
        <v>44</v>
      </c>
      <c r="B127" s="142"/>
      <c r="C127" s="142"/>
      <c r="D127" s="143">
        <v>5243.1</v>
      </c>
      <c r="E127" s="142"/>
    </row>
    <row r="128" spans="1:5" x14ac:dyDescent="0.25">
      <c r="A128" s="150" t="s">
        <v>45</v>
      </c>
      <c r="B128" s="142"/>
      <c r="C128" s="142"/>
      <c r="D128" s="143">
        <v>46140.75</v>
      </c>
      <c r="E128" s="142"/>
    </row>
    <row r="129" spans="1:5" x14ac:dyDescent="0.25">
      <c r="A129" s="150" t="s">
        <v>46</v>
      </c>
      <c r="B129" s="142"/>
      <c r="C129" s="142"/>
      <c r="D129" s="143">
        <v>29646.76</v>
      </c>
      <c r="E129" s="142"/>
    </row>
    <row r="130" spans="1:5" x14ac:dyDescent="0.25">
      <c r="A130" s="150" t="s">
        <v>47</v>
      </c>
      <c r="B130" s="142"/>
      <c r="C130" s="142"/>
      <c r="D130" s="143">
        <v>190747.5</v>
      </c>
      <c r="E130" s="142"/>
    </row>
    <row r="131" spans="1:5" x14ac:dyDescent="0.25">
      <c r="A131" s="150" t="s">
        <v>48</v>
      </c>
      <c r="B131" s="142"/>
      <c r="C131" s="142"/>
      <c r="D131" s="143">
        <v>19066.97</v>
      </c>
      <c r="E131" s="142"/>
    </row>
    <row r="132" spans="1:5" x14ac:dyDescent="0.25">
      <c r="A132" s="150" t="s">
        <v>49</v>
      </c>
      <c r="B132" s="142"/>
      <c r="C132" s="142"/>
      <c r="D132" s="143">
        <v>63666.03</v>
      </c>
      <c r="E132" s="142"/>
    </row>
    <row r="133" spans="1:5" x14ac:dyDescent="0.25">
      <c r="A133" s="150" t="s">
        <v>50</v>
      </c>
      <c r="B133" s="142"/>
      <c r="C133" s="142"/>
      <c r="D133" s="143">
        <v>70646.080000000002</v>
      </c>
      <c r="E133" s="142"/>
    </row>
    <row r="134" spans="1:5" x14ac:dyDescent="0.25">
      <c r="A134" s="150" t="s">
        <v>54</v>
      </c>
      <c r="B134" s="142"/>
      <c r="C134" s="142"/>
      <c r="D134" s="143">
        <v>8911.7199999999993</v>
      </c>
      <c r="E134" s="142"/>
    </row>
    <row r="135" spans="1:5" x14ac:dyDescent="0.25">
      <c r="A135" s="150" t="s">
        <v>55</v>
      </c>
      <c r="B135" s="142"/>
      <c r="C135" s="142"/>
      <c r="D135" s="143">
        <v>17003.52</v>
      </c>
      <c r="E135" s="142"/>
    </row>
    <row r="136" spans="1:5" x14ac:dyDescent="0.25">
      <c r="A136" s="150" t="s">
        <v>57</v>
      </c>
      <c r="B136" s="142"/>
      <c r="C136" s="142"/>
      <c r="D136" s="143">
        <v>2585.94</v>
      </c>
      <c r="E136" s="142"/>
    </row>
    <row r="137" spans="1:5" x14ac:dyDescent="0.25">
      <c r="A137" s="150" t="s">
        <v>58</v>
      </c>
      <c r="B137" s="142"/>
      <c r="C137" s="142"/>
      <c r="D137" s="143">
        <v>6742.38</v>
      </c>
      <c r="E137" s="142"/>
    </row>
    <row r="138" spans="1:5" x14ac:dyDescent="0.25">
      <c r="A138" s="150" t="s">
        <v>59</v>
      </c>
      <c r="B138" s="142"/>
      <c r="C138" s="142"/>
      <c r="D138" s="143">
        <v>3995.7</v>
      </c>
      <c r="E138" s="142"/>
    </row>
    <row r="139" spans="1:5" x14ac:dyDescent="0.25">
      <c r="A139" s="145" t="s">
        <v>152</v>
      </c>
      <c r="B139" s="143">
        <v>31714</v>
      </c>
      <c r="C139" s="143">
        <v>31714</v>
      </c>
      <c r="D139" s="143">
        <v>37190.879999999997</v>
      </c>
      <c r="E139" s="143">
        <v>117.27</v>
      </c>
    </row>
    <row r="140" spans="1:5" x14ac:dyDescent="0.25">
      <c r="A140" s="149" t="s">
        <v>21</v>
      </c>
      <c r="B140" s="140">
        <v>27757</v>
      </c>
      <c r="C140" s="140">
        <v>27757</v>
      </c>
      <c r="D140" s="140">
        <v>32903.71</v>
      </c>
      <c r="E140" s="140">
        <v>118.54</v>
      </c>
    </row>
    <row r="141" spans="1:5" x14ac:dyDescent="0.25">
      <c r="A141" s="150" t="s">
        <v>23</v>
      </c>
      <c r="B141" s="143"/>
      <c r="C141" s="143"/>
      <c r="D141" s="143">
        <v>30920.61</v>
      </c>
      <c r="E141" s="143"/>
    </row>
    <row r="142" spans="1:5" x14ac:dyDescent="0.25">
      <c r="A142" s="150" t="s">
        <v>27</v>
      </c>
      <c r="B142" s="143"/>
      <c r="C142" s="143"/>
      <c r="D142" s="143">
        <v>1983.1</v>
      </c>
      <c r="E142" s="143"/>
    </row>
    <row r="143" spans="1:5" x14ac:dyDescent="0.25">
      <c r="A143" s="149" t="s">
        <v>28</v>
      </c>
      <c r="B143" s="140">
        <v>3957</v>
      </c>
      <c r="C143" s="140">
        <v>3957</v>
      </c>
      <c r="D143" s="140">
        <v>4287.17</v>
      </c>
      <c r="E143" s="140">
        <v>108.34</v>
      </c>
    </row>
    <row r="144" spans="1:5" x14ac:dyDescent="0.25">
      <c r="A144" s="150" t="s">
        <v>31</v>
      </c>
      <c r="B144" s="142"/>
      <c r="C144" s="142"/>
      <c r="D144" s="143">
        <v>4287.17</v>
      </c>
      <c r="E144" s="143"/>
    </row>
    <row r="145" spans="1:5" x14ac:dyDescent="0.25">
      <c r="A145" s="145" t="s">
        <v>153</v>
      </c>
      <c r="B145" s="143">
        <v>30917</v>
      </c>
      <c r="C145" s="143">
        <v>30917</v>
      </c>
      <c r="D145" s="143">
        <v>52128.97</v>
      </c>
      <c r="E145" s="144">
        <v>168.61</v>
      </c>
    </row>
    <row r="146" spans="1:5" x14ac:dyDescent="0.25">
      <c r="A146" s="149" t="s">
        <v>21</v>
      </c>
      <c r="B146" s="140">
        <v>27399</v>
      </c>
      <c r="C146" s="140">
        <v>27399</v>
      </c>
      <c r="D146" s="140">
        <v>44994.01</v>
      </c>
      <c r="E146" s="141">
        <v>164.22</v>
      </c>
    </row>
    <row r="147" spans="1:5" x14ac:dyDescent="0.25">
      <c r="A147" s="150" t="s">
        <v>23</v>
      </c>
      <c r="B147" s="142"/>
      <c r="C147" s="142"/>
      <c r="D147" s="143">
        <v>39501.71</v>
      </c>
      <c r="E147" s="142"/>
    </row>
    <row r="148" spans="1:5" x14ac:dyDescent="0.25">
      <c r="A148" s="150" t="s">
        <v>27</v>
      </c>
      <c r="B148" s="142"/>
      <c r="C148" s="142"/>
      <c r="D148" s="143">
        <v>5492.3</v>
      </c>
      <c r="E148" s="142"/>
    </row>
    <row r="149" spans="1:5" x14ac:dyDescent="0.25">
      <c r="A149" s="149" t="s">
        <v>28</v>
      </c>
      <c r="B149" s="140">
        <v>3518</v>
      </c>
      <c r="C149" s="140">
        <v>3518</v>
      </c>
      <c r="D149" s="140">
        <v>6648.93</v>
      </c>
      <c r="E149" s="141">
        <v>189</v>
      </c>
    </row>
    <row r="150" spans="1:5" x14ac:dyDescent="0.25">
      <c r="A150" s="150" t="s">
        <v>31</v>
      </c>
      <c r="B150" s="142"/>
      <c r="C150" s="142"/>
      <c r="D150" s="143">
        <v>756.56</v>
      </c>
      <c r="E150" s="142"/>
    </row>
    <row r="151" spans="1:5" x14ac:dyDescent="0.25">
      <c r="A151" s="150" t="s">
        <v>32</v>
      </c>
      <c r="B151" s="142"/>
      <c r="C151" s="142"/>
      <c r="D151" s="143">
        <v>650</v>
      </c>
      <c r="E151" s="142"/>
    </row>
    <row r="152" spans="1:5" x14ac:dyDescent="0.25">
      <c r="A152" s="150" t="s">
        <v>36</v>
      </c>
      <c r="B152" s="142"/>
      <c r="C152" s="142"/>
      <c r="D152" s="143">
        <v>860.39</v>
      </c>
      <c r="E152" s="142"/>
    </row>
    <row r="153" spans="1:5" x14ac:dyDescent="0.25">
      <c r="A153" s="150" t="s">
        <v>39</v>
      </c>
      <c r="B153" s="142"/>
      <c r="C153" s="142"/>
      <c r="D153" s="143">
        <v>344.67</v>
      </c>
      <c r="E153" s="142"/>
    </row>
    <row r="154" spans="1:5" x14ac:dyDescent="0.25">
      <c r="A154" s="150" t="s">
        <v>43</v>
      </c>
      <c r="B154" s="142"/>
      <c r="C154" s="142"/>
      <c r="D154" s="143">
        <v>2980.4</v>
      </c>
      <c r="E154" s="142"/>
    </row>
    <row r="155" spans="1:5" x14ac:dyDescent="0.25">
      <c r="A155" s="150" t="s">
        <v>48</v>
      </c>
      <c r="B155" s="142"/>
      <c r="C155" s="142"/>
      <c r="D155" s="143">
        <v>1056.9100000000001</v>
      </c>
      <c r="E155" s="142"/>
    </row>
    <row r="156" spans="1:5" x14ac:dyDescent="0.25">
      <c r="A156" s="167" t="s">
        <v>305</v>
      </c>
      <c r="B156" s="142"/>
      <c r="C156" s="142"/>
      <c r="D156" s="140">
        <v>486.03</v>
      </c>
      <c r="E156" s="142"/>
    </row>
    <row r="157" spans="1:5" x14ac:dyDescent="0.25">
      <c r="A157" s="168" t="s">
        <v>304</v>
      </c>
      <c r="B157" s="142"/>
      <c r="C157" s="142"/>
      <c r="D157" s="143">
        <v>486.03</v>
      </c>
      <c r="E157" s="142"/>
    </row>
    <row r="158" spans="1:5" x14ac:dyDescent="0.25">
      <c r="A158" s="169" t="s">
        <v>194</v>
      </c>
      <c r="B158" s="142"/>
      <c r="C158" s="142"/>
      <c r="D158" s="143">
        <v>7312.76</v>
      </c>
      <c r="E158" s="142"/>
    </row>
    <row r="159" spans="1:5" x14ac:dyDescent="0.25">
      <c r="A159" s="149" t="s">
        <v>28</v>
      </c>
      <c r="B159" s="142"/>
      <c r="C159" s="142"/>
      <c r="D159" s="140">
        <v>7312.76</v>
      </c>
      <c r="E159" s="142"/>
    </row>
    <row r="160" spans="1:5" x14ac:dyDescent="0.25">
      <c r="A160" s="150" t="s">
        <v>32</v>
      </c>
      <c r="B160" s="142"/>
      <c r="C160" s="142"/>
      <c r="D160" s="143">
        <v>3650</v>
      </c>
      <c r="E160" s="142"/>
    </row>
    <row r="161" spans="1:5" x14ac:dyDescent="0.25">
      <c r="A161" s="150" t="s">
        <v>39</v>
      </c>
      <c r="B161" s="142"/>
      <c r="C161" s="142"/>
      <c r="D161" s="143">
        <v>2612.7600000000002</v>
      </c>
      <c r="E161" s="142"/>
    </row>
    <row r="162" spans="1:5" x14ac:dyDescent="0.25">
      <c r="A162" s="150" t="s">
        <v>48</v>
      </c>
      <c r="B162" s="142"/>
      <c r="C162" s="142"/>
      <c r="D162" s="143">
        <v>75</v>
      </c>
      <c r="E162" s="142"/>
    </row>
    <row r="163" spans="1:5" x14ac:dyDescent="0.25">
      <c r="A163" s="150" t="s">
        <v>50</v>
      </c>
      <c r="B163" s="142"/>
      <c r="C163" s="142"/>
      <c r="D163" s="143">
        <v>975</v>
      </c>
      <c r="E163" s="142"/>
    </row>
    <row r="164" spans="1:5" x14ac:dyDescent="0.25">
      <c r="A164" s="150"/>
      <c r="B164" s="142"/>
      <c r="C164" s="142"/>
      <c r="D164" s="143"/>
      <c r="E164" s="142"/>
    </row>
    <row r="165" spans="1:5" x14ac:dyDescent="0.25">
      <c r="A165" s="146" t="s">
        <v>285</v>
      </c>
      <c r="B165" s="147">
        <v>87000</v>
      </c>
      <c r="C165" s="147">
        <v>87000</v>
      </c>
      <c r="D165" s="147">
        <v>109011.85</v>
      </c>
      <c r="E165" s="148">
        <v>125.3</v>
      </c>
    </row>
    <row r="166" spans="1:5" x14ac:dyDescent="0.25">
      <c r="A166" s="145" t="s">
        <v>155</v>
      </c>
      <c r="B166" s="143">
        <v>38000</v>
      </c>
      <c r="C166" s="143">
        <v>38000</v>
      </c>
      <c r="D166" s="143">
        <v>25601.87</v>
      </c>
      <c r="E166" s="144">
        <v>67.37</v>
      </c>
    </row>
    <row r="167" spans="1:5" x14ac:dyDescent="0.25">
      <c r="A167" s="149" t="s">
        <v>78</v>
      </c>
      <c r="B167" s="143"/>
      <c r="C167" s="143"/>
      <c r="D167" s="140">
        <v>360.82</v>
      </c>
      <c r="E167" s="144"/>
    </row>
    <row r="168" spans="1:5" x14ac:dyDescent="0.25">
      <c r="A168" s="150" t="s">
        <v>212</v>
      </c>
      <c r="B168" s="143"/>
      <c r="C168" s="143"/>
      <c r="D168" s="143">
        <v>360.82</v>
      </c>
      <c r="E168" s="144"/>
    </row>
    <row r="169" spans="1:5" x14ac:dyDescent="0.25">
      <c r="A169" s="149" t="s">
        <v>81</v>
      </c>
      <c r="B169" s="140">
        <v>38000</v>
      </c>
      <c r="C169" s="140">
        <v>38000</v>
      </c>
      <c r="D169" s="140">
        <v>25241.05</v>
      </c>
      <c r="E169" s="141">
        <v>66.42</v>
      </c>
    </row>
    <row r="170" spans="1:5" x14ac:dyDescent="0.25">
      <c r="A170" s="150" t="s">
        <v>85</v>
      </c>
      <c r="B170" s="142"/>
      <c r="C170" s="142"/>
      <c r="D170" s="143">
        <v>8751.43</v>
      </c>
      <c r="E170" s="142"/>
    </row>
    <row r="171" spans="1:5" x14ac:dyDescent="0.25">
      <c r="A171" s="150" t="s">
        <v>86</v>
      </c>
      <c r="B171" s="142"/>
      <c r="C171" s="142"/>
      <c r="D171" s="144">
        <v>1017.69</v>
      </c>
      <c r="E171" s="142"/>
    </row>
    <row r="172" spans="1:5" x14ac:dyDescent="0.25">
      <c r="A172" s="150" t="s">
        <v>87</v>
      </c>
      <c r="B172" s="142"/>
      <c r="C172" s="142"/>
      <c r="D172" s="143">
        <v>3052.29</v>
      </c>
      <c r="E172" s="142"/>
    </row>
    <row r="173" spans="1:5" x14ac:dyDescent="0.25">
      <c r="A173" s="150" t="s">
        <v>88</v>
      </c>
      <c r="B173" s="142"/>
      <c r="C173" s="142"/>
      <c r="D173" s="143">
        <v>5822.42</v>
      </c>
      <c r="E173" s="142"/>
    </row>
    <row r="174" spans="1:5" x14ac:dyDescent="0.25">
      <c r="A174" s="150" t="s">
        <v>294</v>
      </c>
      <c r="B174" s="142"/>
      <c r="C174" s="142"/>
      <c r="D174" s="143">
        <v>33.700000000000003</v>
      </c>
      <c r="E174" s="142"/>
    </row>
    <row r="175" spans="1:5" x14ac:dyDescent="0.25">
      <c r="A175" s="150" t="s">
        <v>306</v>
      </c>
      <c r="B175" s="142"/>
      <c r="C175" s="142"/>
      <c r="D175" s="143">
        <v>6238.83</v>
      </c>
      <c r="E175" s="142"/>
    </row>
    <row r="176" spans="1:5" x14ac:dyDescent="0.25">
      <c r="A176" s="150" t="s">
        <v>91</v>
      </c>
      <c r="B176" s="142"/>
      <c r="C176" s="142"/>
      <c r="D176" s="143">
        <v>324.69</v>
      </c>
      <c r="E176" s="142"/>
    </row>
    <row r="177" spans="1:5" x14ac:dyDescent="0.25">
      <c r="A177" s="145" t="s">
        <v>154</v>
      </c>
      <c r="B177" s="143">
        <v>45000</v>
      </c>
      <c r="C177" s="143">
        <v>45000</v>
      </c>
      <c r="D177" s="143">
        <v>77527.41</v>
      </c>
      <c r="E177" s="143">
        <v>172.28</v>
      </c>
    </row>
    <row r="178" spans="1:5" x14ac:dyDescent="0.25">
      <c r="A178" s="149" t="s">
        <v>81</v>
      </c>
      <c r="B178" s="140">
        <v>45000</v>
      </c>
      <c r="C178" s="140">
        <v>45000</v>
      </c>
      <c r="D178" s="140">
        <v>77527.41</v>
      </c>
      <c r="E178" s="140">
        <v>172.28</v>
      </c>
    </row>
    <row r="179" spans="1:5" x14ac:dyDescent="0.25">
      <c r="A179" s="150" t="s">
        <v>87</v>
      </c>
      <c r="B179" s="140"/>
      <c r="C179" s="140"/>
      <c r="D179" s="143">
        <v>10730</v>
      </c>
      <c r="E179" s="140"/>
    </row>
    <row r="180" spans="1:5" x14ac:dyDescent="0.25">
      <c r="A180" s="150" t="s">
        <v>88</v>
      </c>
      <c r="B180" s="140"/>
      <c r="C180" s="140"/>
      <c r="D180" s="143">
        <v>21797.41</v>
      </c>
      <c r="E180" s="140"/>
    </row>
    <row r="181" spans="1:5" x14ac:dyDescent="0.25">
      <c r="A181" s="150" t="s">
        <v>91</v>
      </c>
      <c r="B181" s="140"/>
      <c r="C181" s="140"/>
      <c r="D181" s="143">
        <v>45000</v>
      </c>
      <c r="E181" s="141"/>
    </row>
    <row r="182" spans="1:5" x14ac:dyDescent="0.25">
      <c r="A182" s="145" t="s">
        <v>153</v>
      </c>
      <c r="B182" s="140"/>
      <c r="C182" s="140"/>
      <c r="D182" s="143">
        <v>3201.2</v>
      </c>
      <c r="E182" s="141"/>
    </row>
    <row r="183" spans="1:5" x14ac:dyDescent="0.25">
      <c r="A183" s="149" t="s">
        <v>81</v>
      </c>
      <c r="B183" s="140"/>
      <c r="C183" s="140"/>
      <c r="D183" s="140">
        <v>3201.2</v>
      </c>
      <c r="E183" s="141"/>
    </row>
    <row r="184" spans="1:5" x14ac:dyDescent="0.25">
      <c r="A184" s="150" t="s">
        <v>87</v>
      </c>
      <c r="B184" s="140"/>
      <c r="C184" s="140"/>
      <c r="D184" s="143">
        <v>1745</v>
      </c>
      <c r="E184" s="141"/>
    </row>
    <row r="185" spans="1:5" x14ac:dyDescent="0.25">
      <c r="A185" s="150" t="s">
        <v>88</v>
      </c>
      <c r="B185" s="140"/>
      <c r="C185" s="140"/>
      <c r="D185" s="143">
        <v>1456.2</v>
      </c>
      <c r="E185" s="141"/>
    </row>
    <row r="186" spans="1:5" x14ac:dyDescent="0.25">
      <c r="A186" s="145" t="s">
        <v>194</v>
      </c>
      <c r="B186" s="143">
        <v>4000</v>
      </c>
      <c r="C186" s="143">
        <v>4000</v>
      </c>
      <c r="D186" s="143">
        <v>2681.37</v>
      </c>
      <c r="E186" s="143">
        <v>67.03</v>
      </c>
    </row>
    <row r="187" spans="1:5" x14ac:dyDescent="0.25">
      <c r="A187" s="149" t="s">
        <v>81</v>
      </c>
      <c r="B187" s="140">
        <v>4000</v>
      </c>
      <c r="C187" s="140">
        <v>4000</v>
      </c>
      <c r="D187" s="140">
        <v>2681.37</v>
      </c>
      <c r="E187" s="140">
        <v>67.03</v>
      </c>
    </row>
    <row r="188" spans="1:5" x14ac:dyDescent="0.25">
      <c r="A188" s="150" t="s">
        <v>85</v>
      </c>
      <c r="B188" s="140"/>
      <c r="C188" s="140"/>
      <c r="D188" s="143">
        <v>914.26</v>
      </c>
      <c r="E188" s="140"/>
    </row>
    <row r="189" spans="1:5" x14ac:dyDescent="0.25">
      <c r="A189" s="150" t="s">
        <v>86</v>
      </c>
      <c r="B189" s="140"/>
      <c r="C189" s="140"/>
      <c r="D189" s="143">
        <v>442</v>
      </c>
      <c r="E189" s="140"/>
    </row>
    <row r="190" spans="1:5" x14ac:dyDescent="0.25">
      <c r="A190" s="150" t="s">
        <v>87</v>
      </c>
      <c r="B190" s="140"/>
      <c r="C190" s="140"/>
      <c r="D190" s="143">
        <v>907.5</v>
      </c>
      <c r="E190" s="140"/>
    </row>
    <row r="191" spans="1:5" x14ac:dyDescent="0.25">
      <c r="A191" s="150" t="s">
        <v>88</v>
      </c>
      <c r="B191" s="142"/>
      <c r="C191" s="142"/>
      <c r="D191" s="143">
        <v>148.97999999999999</v>
      </c>
      <c r="E191" s="142"/>
    </row>
    <row r="192" spans="1:5" x14ac:dyDescent="0.25">
      <c r="A192" s="150" t="s">
        <v>306</v>
      </c>
      <c r="B192" s="142"/>
      <c r="C192" s="142"/>
      <c r="D192" s="143">
        <v>268.63</v>
      </c>
      <c r="E192" s="142"/>
    </row>
    <row r="193" spans="1:5" x14ac:dyDescent="0.25">
      <c r="A193" s="150"/>
      <c r="B193" s="142"/>
      <c r="C193" s="142"/>
      <c r="D193" s="143"/>
      <c r="E193" s="142"/>
    </row>
    <row r="194" spans="1:5" x14ac:dyDescent="0.25">
      <c r="A194" s="146" t="s">
        <v>286</v>
      </c>
      <c r="B194" s="147">
        <v>30415</v>
      </c>
      <c r="C194" s="147">
        <v>30415</v>
      </c>
      <c r="D194" s="147">
        <v>18945.25</v>
      </c>
      <c r="E194" s="147">
        <v>62.29</v>
      </c>
    </row>
    <row r="195" spans="1:5" x14ac:dyDescent="0.25">
      <c r="A195" s="145" t="s">
        <v>155</v>
      </c>
      <c r="B195" s="143">
        <v>16415</v>
      </c>
      <c r="C195" s="143">
        <v>16415</v>
      </c>
      <c r="D195" s="143">
        <v>2143.75</v>
      </c>
      <c r="E195" s="143">
        <v>13.06</v>
      </c>
    </row>
    <row r="196" spans="1:5" x14ac:dyDescent="0.25">
      <c r="A196" s="149" t="s">
        <v>81</v>
      </c>
      <c r="B196" s="140">
        <v>16415</v>
      </c>
      <c r="C196" s="140">
        <v>16415</v>
      </c>
      <c r="D196" s="140">
        <v>2143.75</v>
      </c>
      <c r="E196" s="140">
        <v>13.06</v>
      </c>
    </row>
    <row r="197" spans="1:5" x14ac:dyDescent="0.25">
      <c r="A197" s="150" t="s">
        <v>85</v>
      </c>
      <c r="B197" s="142"/>
      <c r="C197" s="142"/>
      <c r="D197" s="143">
        <v>960</v>
      </c>
      <c r="E197" s="152"/>
    </row>
    <row r="198" spans="1:5" x14ac:dyDescent="0.25">
      <c r="A198" s="150" t="s">
        <v>96</v>
      </c>
      <c r="B198" s="142"/>
      <c r="C198" s="142"/>
      <c r="D198" s="143">
        <v>1183.75</v>
      </c>
      <c r="E198" s="152"/>
    </row>
    <row r="199" spans="1:5" x14ac:dyDescent="0.25">
      <c r="A199" s="145" t="s">
        <v>154</v>
      </c>
      <c r="B199" s="143">
        <v>14000</v>
      </c>
      <c r="C199" s="143">
        <v>14000</v>
      </c>
      <c r="D199" s="143">
        <v>16801.5</v>
      </c>
      <c r="E199" s="143">
        <v>120.01</v>
      </c>
    </row>
    <row r="200" spans="1:5" x14ac:dyDescent="0.25">
      <c r="A200" s="149" t="s">
        <v>81</v>
      </c>
      <c r="B200" s="140">
        <v>14000</v>
      </c>
      <c r="C200" s="140">
        <v>14000</v>
      </c>
      <c r="D200" s="140">
        <v>16801.5</v>
      </c>
      <c r="E200" s="140">
        <v>120.01</v>
      </c>
    </row>
    <row r="201" spans="1:5" x14ac:dyDescent="0.25">
      <c r="A201" s="150" t="s">
        <v>85</v>
      </c>
      <c r="B201" s="140"/>
      <c r="C201" s="140"/>
      <c r="D201" s="143"/>
      <c r="E201" s="144"/>
    </row>
    <row r="202" spans="1:5" x14ac:dyDescent="0.25">
      <c r="A202" s="150"/>
      <c r="B202" s="140"/>
      <c r="C202" s="140"/>
      <c r="D202" s="143"/>
      <c r="E202" s="144"/>
    </row>
    <row r="203" spans="1:5" x14ac:dyDescent="0.25">
      <c r="A203" s="146" t="s">
        <v>287</v>
      </c>
      <c r="B203" s="147">
        <v>186087</v>
      </c>
      <c r="C203" s="147">
        <v>186087</v>
      </c>
      <c r="D203" s="147">
        <v>223160.64</v>
      </c>
      <c r="E203" s="147">
        <v>119.92</v>
      </c>
    </row>
    <row r="204" spans="1:5" x14ac:dyDescent="0.25">
      <c r="A204" s="145" t="s">
        <v>155</v>
      </c>
      <c r="B204" s="143">
        <v>101400</v>
      </c>
      <c r="C204" s="143">
        <v>101400</v>
      </c>
      <c r="D204" s="143">
        <v>90006.69</v>
      </c>
      <c r="E204" s="144">
        <v>88.76</v>
      </c>
    </row>
    <row r="205" spans="1:5" x14ac:dyDescent="0.25">
      <c r="A205" s="149" t="s">
        <v>28</v>
      </c>
      <c r="B205" s="140">
        <v>101400</v>
      </c>
      <c r="C205" s="140">
        <v>101400</v>
      </c>
      <c r="D205" s="140">
        <v>90006.69</v>
      </c>
      <c r="E205" s="141">
        <v>88.76</v>
      </c>
    </row>
    <row r="206" spans="1:5" x14ac:dyDescent="0.25">
      <c r="A206" s="150" t="s">
        <v>38</v>
      </c>
      <c r="B206" s="140"/>
      <c r="C206" s="140"/>
      <c r="D206" s="143">
        <v>20681.580000000002</v>
      </c>
      <c r="E206" s="141"/>
    </row>
    <row r="207" spans="1:5" x14ac:dyDescent="0.25">
      <c r="A207" s="150" t="s">
        <v>43</v>
      </c>
      <c r="B207" s="142"/>
      <c r="C207" s="142"/>
      <c r="D207" s="143">
        <v>69325.11</v>
      </c>
      <c r="E207" s="142"/>
    </row>
    <row r="208" spans="1:5" x14ac:dyDescent="0.25">
      <c r="A208" s="145" t="s">
        <v>154</v>
      </c>
      <c r="B208" s="143">
        <v>37888</v>
      </c>
      <c r="C208" s="143">
        <v>37888</v>
      </c>
      <c r="D208" s="143">
        <v>83737.09</v>
      </c>
      <c r="E208" s="143">
        <v>221.01</v>
      </c>
    </row>
    <row r="209" spans="1:5" x14ac:dyDescent="0.25">
      <c r="A209" s="149" t="s">
        <v>28</v>
      </c>
      <c r="B209" s="140">
        <v>37888</v>
      </c>
      <c r="C209" s="140">
        <v>37888</v>
      </c>
      <c r="D209" s="140">
        <v>83737.09</v>
      </c>
      <c r="E209" s="140">
        <v>221.01</v>
      </c>
    </row>
    <row r="210" spans="1:5" x14ac:dyDescent="0.25">
      <c r="A210" s="150" t="s">
        <v>43</v>
      </c>
      <c r="B210" s="140"/>
      <c r="C210" s="140"/>
      <c r="D210" s="143">
        <v>83737.09</v>
      </c>
      <c r="E210" s="140"/>
    </row>
    <row r="211" spans="1:5" x14ac:dyDescent="0.25">
      <c r="A211" s="145" t="s">
        <v>153</v>
      </c>
      <c r="B211" s="143">
        <v>43228</v>
      </c>
      <c r="C211" s="143">
        <v>43228</v>
      </c>
      <c r="D211" s="143">
        <v>35866.53</v>
      </c>
      <c r="E211" s="143">
        <v>82.97</v>
      </c>
    </row>
    <row r="212" spans="1:5" x14ac:dyDescent="0.25">
      <c r="A212" s="149" t="s">
        <v>28</v>
      </c>
      <c r="B212" s="140">
        <v>43228</v>
      </c>
      <c r="C212" s="140">
        <v>43228</v>
      </c>
      <c r="D212" s="140">
        <v>35866.53</v>
      </c>
      <c r="E212" s="140">
        <v>82.97</v>
      </c>
    </row>
    <row r="213" spans="1:5" x14ac:dyDescent="0.25">
      <c r="A213" s="150" t="s">
        <v>43</v>
      </c>
      <c r="B213" s="152"/>
      <c r="C213" s="152"/>
      <c r="D213" s="143">
        <v>35866.53</v>
      </c>
      <c r="E213" s="152"/>
    </row>
    <row r="214" spans="1:5" x14ac:dyDescent="0.25">
      <c r="A214" s="145" t="s">
        <v>194</v>
      </c>
      <c r="B214" s="152"/>
      <c r="C214" s="152"/>
      <c r="D214" s="143">
        <v>7474.2</v>
      </c>
      <c r="E214" s="152"/>
    </row>
    <row r="215" spans="1:5" x14ac:dyDescent="0.25">
      <c r="A215" s="149" t="s">
        <v>28</v>
      </c>
      <c r="B215" s="152"/>
      <c r="C215" s="152"/>
      <c r="D215" s="140">
        <v>7474.2</v>
      </c>
      <c r="E215" s="152"/>
    </row>
    <row r="216" spans="1:5" x14ac:dyDescent="0.25">
      <c r="A216" s="150" t="s">
        <v>38</v>
      </c>
      <c r="B216" s="152"/>
      <c r="C216" s="152"/>
      <c r="D216" s="143">
        <v>79.400000000000006</v>
      </c>
      <c r="E216" s="152"/>
    </row>
    <row r="217" spans="1:5" x14ac:dyDescent="0.25">
      <c r="A217" s="150" t="s">
        <v>43</v>
      </c>
      <c r="B217" s="152"/>
      <c r="C217" s="152"/>
      <c r="D217" s="143">
        <v>7394.8</v>
      </c>
      <c r="E217" s="152"/>
    </row>
    <row r="218" spans="1:5" x14ac:dyDescent="0.25">
      <c r="A218" s="145" t="s">
        <v>149</v>
      </c>
      <c r="B218" s="143">
        <v>3571</v>
      </c>
      <c r="C218" s="143">
        <v>3571</v>
      </c>
      <c r="D218" s="143">
        <v>6076.13</v>
      </c>
      <c r="E218" s="143">
        <v>170.15</v>
      </c>
    </row>
    <row r="219" spans="1:5" x14ac:dyDescent="0.25">
      <c r="A219" s="149" t="s">
        <v>28</v>
      </c>
      <c r="B219" s="140">
        <v>3571</v>
      </c>
      <c r="C219" s="140">
        <v>3571</v>
      </c>
      <c r="D219" s="140">
        <v>6076.13</v>
      </c>
      <c r="E219" s="140">
        <v>170.15</v>
      </c>
    </row>
    <row r="220" spans="1:5" x14ac:dyDescent="0.25">
      <c r="A220" s="150" t="s">
        <v>43</v>
      </c>
      <c r="B220" s="152"/>
      <c r="C220" s="152"/>
      <c r="D220" s="143">
        <v>6076.13</v>
      </c>
      <c r="E220" s="152"/>
    </row>
    <row r="221" spans="1:5" x14ac:dyDescent="0.25">
      <c r="A221" s="150"/>
      <c r="B221" s="152"/>
      <c r="C221" s="152"/>
      <c r="D221" s="143"/>
      <c r="E221" s="152"/>
    </row>
    <row r="222" spans="1:5" x14ac:dyDescent="0.25">
      <c r="A222" s="146" t="s">
        <v>288</v>
      </c>
      <c r="B222" s="147">
        <v>37384</v>
      </c>
      <c r="C222" s="147">
        <v>37384</v>
      </c>
      <c r="D222" s="147">
        <v>37383.58</v>
      </c>
      <c r="E222" s="148">
        <v>100</v>
      </c>
    </row>
    <row r="223" spans="1:5" x14ac:dyDescent="0.25">
      <c r="A223" s="145" t="s">
        <v>155</v>
      </c>
      <c r="B223" s="143">
        <v>384</v>
      </c>
      <c r="C223" s="143">
        <v>384</v>
      </c>
      <c r="D223" s="143">
        <v>383.58</v>
      </c>
      <c r="E223" s="144">
        <v>99.89</v>
      </c>
    </row>
    <row r="224" spans="1:5" x14ac:dyDescent="0.25">
      <c r="A224" s="149" t="s">
        <v>109</v>
      </c>
      <c r="B224" s="140">
        <v>384</v>
      </c>
      <c r="C224" s="140">
        <v>384</v>
      </c>
      <c r="D224" s="140">
        <v>383.58</v>
      </c>
      <c r="E224" s="141">
        <v>99.89</v>
      </c>
    </row>
    <row r="225" spans="1:5" x14ac:dyDescent="0.25">
      <c r="A225" s="150" t="s">
        <v>111</v>
      </c>
      <c r="B225" s="140"/>
      <c r="C225" s="140"/>
      <c r="D225" s="143">
        <v>383.58</v>
      </c>
      <c r="E225" s="141"/>
    </row>
    <row r="226" spans="1:5" x14ac:dyDescent="0.25">
      <c r="A226" s="145" t="s">
        <v>154</v>
      </c>
      <c r="B226" s="143">
        <v>37000</v>
      </c>
      <c r="C226" s="143">
        <v>37000</v>
      </c>
      <c r="D226" s="143">
        <v>37000</v>
      </c>
      <c r="E226" s="144">
        <v>46.15</v>
      </c>
    </row>
    <row r="227" spans="1:5" x14ac:dyDescent="0.25">
      <c r="A227" s="149" t="s">
        <v>109</v>
      </c>
      <c r="B227" s="140">
        <v>37000</v>
      </c>
      <c r="C227" s="140">
        <v>37000</v>
      </c>
      <c r="D227" s="140">
        <v>37000</v>
      </c>
      <c r="E227" s="141">
        <v>46.15</v>
      </c>
    </row>
    <row r="228" spans="1:5" x14ac:dyDescent="0.25">
      <c r="A228" s="150" t="s">
        <v>111</v>
      </c>
      <c r="B228" s="142"/>
      <c r="C228" s="142"/>
      <c r="D228" s="143">
        <v>37000</v>
      </c>
      <c r="E228" s="142"/>
    </row>
    <row r="229" spans="1:5" ht="16.5" customHeight="1" x14ac:dyDescent="0.25"/>
    <row r="230" spans="1:5" hidden="1" x14ac:dyDescent="0.25"/>
    <row r="231" spans="1:5" ht="13.5" customHeight="1" x14ac:dyDescent="0.25"/>
    <row r="232" spans="1:5" ht="15.75" x14ac:dyDescent="0.25">
      <c r="A232" s="175" t="s">
        <v>192</v>
      </c>
      <c r="B232" s="175"/>
      <c r="C232" s="175"/>
      <c r="D232" s="175"/>
      <c r="E232" s="175"/>
    </row>
    <row r="233" spans="1:5" ht="15.75" x14ac:dyDescent="0.25">
      <c r="A233" s="129"/>
      <c r="B233" s="129"/>
      <c r="C233" s="129"/>
      <c r="D233" s="129"/>
      <c r="E233" s="130"/>
    </row>
    <row r="234" spans="1:5" ht="15.75" x14ac:dyDescent="0.25">
      <c r="A234" s="129" t="s">
        <v>303</v>
      </c>
      <c r="B234" s="129"/>
      <c r="C234" s="156"/>
      <c r="D234" s="129"/>
      <c r="E234" s="130"/>
    </row>
    <row r="235" spans="1:5" ht="18" customHeight="1" x14ac:dyDescent="0.25">
      <c r="A235" s="129"/>
      <c r="B235" s="129"/>
      <c r="C235" s="129"/>
      <c r="D235" s="129"/>
      <c r="E235" s="130"/>
    </row>
    <row r="236" spans="1:5" ht="15.75" x14ac:dyDescent="0.25">
      <c r="A236" s="129" t="s">
        <v>310</v>
      </c>
      <c r="B236" s="129"/>
      <c r="C236" s="129"/>
      <c r="D236" s="129"/>
      <c r="E236" s="130"/>
    </row>
    <row r="237" spans="1:5" ht="15.75" x14ac:dyDescent="0.25">
      <c r="A237" s="129" t="s">
        <v>311</v>
      </c>
      <c r="B237" s="129"/>
      <c r="C237" s="129"/>
      <c r="D237" s="129"/>
      <c r="E237" s="130"/>
    </row>
    <row r="238" spans="1:5" ht="15.75" x14ac:dyDescent="0.25">
      <c r="A238" s="129" t="s">
        <v>307</v>
      </c>
      <c r="B238" s="129"/>
      <c r="C238" s="129"/>
      <c r="D238" s="129"/>
      <c r="E238" s="130"/>
    </row>
    <row r="239" spans="1:5" ht="15" customHeight="1" x14ac:dyDescent="0.25">
      <c r="A239" s="129"/>
      <c r="B239" s="129"/>
      <c r="C239" s="129"/>
      <c r="D239" s="129"/>
      <c r="E239" s="130"/>
    </row>
    <row r="240" spans="1:5" ht="15.75" x14ac:dyDescent="0.25">
      <c r="A240" s="129"/>
      <c r="B240" s="129"/>
      <c r="C240" s="170" t="s">
        <v>289</v>
      </c>
      <c r="D240" s="170"/>
      <c r="E240" s="170"/>
    </row>
    <row r="241" spans="1:5" ht="15.75" x14ac:dyDescent="0.25">
      <c r="A241" s="129"/>
      <c r="B241" s="129"/>
      <c r="C241" s="170" t="s">
        <v>268</v>
      </c>
      <c r="D241" s="170"/>
      <c r="E241" s="170"/>
    </row>
    <row r="242" spans="1:5" ht="6.75" customHeight="1" x14ac:dyDescent="0.25">
      <c r="A242" s="129"/>
      <c r="B242" s="129"/>
      <c r="C242" s="131"/>
      <c r="D242" s="131"/>
      <c r="E242" s="132"/>
    </row>
    <row r="243" spans="1:5" ht="15.75" x14ac:dyDescent="0.25">
      <c r="A243" s="129"/>
      <c r="B243" s="129"/>
      <c r="C243" s="170" t="s">
        <v>312</v>
      </c>
      <c r="D243" s="170"/>
      <c r="E243" s="130"/>
    </row>
  </sheetData>
  <mergeCells count="8">
    <mergeCell ref="C243:D243"/>
    <mergeCell ref="A7:G7"/>
    <mergeCell ref="A1:E1"/>
    <mergeCell ref="A3:E3"/>
    <mergeCell ref="A5:E5"/>
    <mergeCell ref="A232:E232"/>
    <mergeCell ref="C240:E240"/>
    <mergeCell ref="C241:E24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8</vt:i4>
      </vt:variant>
    </vt:vector>
  </HeadingPairs>
  <TitlesOfParts>
    <vt:vector size="15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 - Tablica 6.</vt:lpstr>
      <vt:lpstr>'P i R -Tablica 1.'!Ispis_naslova</vt:lpstr>
      <vt:lpstr>'P i R -Tablica 2.'!Ispis_naslova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Lana Melnjak</cp:lastModifiedBy>
  <cp:lastPrinted>2025-03-21T08:36:16Z</cp:lastPrinted>
  <dcterms:created xsi:type="dcterms:W3CDTF">2018-03-15T13:07:00Z</dcterms:created>
  <dcterms:modified xsi:type="dcterms:W3CDTF">2026-05-05T06:52:36Z</dcterms:modified>
</cp:coreProperties>
</file>