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lmelnjak\UPRAVNO VIJEĆE\UPRAVNO VIJEĆE 2026\5. SJEDNICA\10. sjednica-materijali za upravno vijece\"/>
    </mc:Choice>
  </mc:AlternateContent>
  <xr:revisionPtr revIDLastSave="0" documentId="13_ncr:1_{9D3D3FC9-6E20-490E-A28F-C3CB1AF1722D}" xr6:coauthVersionLast="47" xr6:coauthVersionMax="47" xr10:uidLastSave="{00000000-0000-0000-0000-000000000000}"/>
  <bookViews>
    <workbookView xWindow="-120" yWindow="-120" windowWidth="29040" windowHeight="15720" xr2:uid="{952B1009-58B0-451A-AA55-0E2C9107EF63}"/>
  </bookViews>
  <sheets>
    <sheet name="Sažetak" sheetId="1" r:id="rId1"/>
    <sheet name="P i R-ekonom.klas." sheetId="2" r:id="rId2"/>
    <sheet name="P i R-izvori finan." sheetId="3" r:id="rId3"/>
    <sheet name="R funkcijska klas." sheetId="4" r:id="rId4"/>
    <sheet name="Račun finan-ekon.klas" sheetId="5" r:id="rId5"/>
    <sheet name="Račun finan-prema izv.finan." sheetId="6" r:id="rId6"/>
    <sheet name="Posebni di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G21" i="6"/>
  <c r="F21" i="6"/>
  <c r="E20" i="6"/>
  <c r="D20" i="6"/>
  <c r="C20" i="6"/>
  <c r="B20" i="6"/>
  <c r="G19" i="6"/>
  <c r="F19" i="6"/>
  <c r="E18" i="6"/>
  <c r="F18" i="6" s="1"/>
  <c r="D18" i="6"/>
  <c r="C18" i="6"/>
  <c r="B18" i="6"/>
  <c r="G12" i="6"/>
  <c r="F12" i="6"/>
  <c r="E11" i="6"/>
  <c r="D11" i="6"/>
  <c r="C11" i="6"/>
  <c r="B11" i="6"/>
  <c r="G10" i="6"/>
  <c r="F10" i="6"/>
  <c r="E9" i="6"/>
  <c r="D9" i="6"/>
  <c r="C9" i="6"/>
  <c r="B9" i="6"/>
  <c r="G8" i="6"/>
  <c r="F8" i="6"/>
  <c r="E7" i="6"/>
  <c r="D7" i="6"/>
  <c r="C7" i="6"/>
  <c r="B7" i="6"/>
  <c r="G22" i="5"/>
  <c r="F22" i="5"/>
  <c r="G21" i="5"/>
  <c r="F21" i="5"/>
  <c r="E20" i="5"/>
  <c r="D20" i="5"/>
  <c r="C20" i="5"/>
  <c r="B20" i="5"/>
  <c r="G19" i="5"/>
  <c r="F19" i="5"/>
  <c r="E18" i="5"/>
  <c r="E17" i="5" s="1"/>
  <c r="D18" i="5"/>
  <c r="C18" i="5"/>
  <c r="B18" i="5"/>
  <c r="G16" i="5"/>
  <c r="F16" i="5"/>
  <c r="G12" i="5"/>
  <c r="F12" i="5"/>
  <c r="E11" i="5"/>
  <c r="D11" i="5"/>
  <c r="C11" i="5"/>
  <c r="B11" i="5"/>
  <c r="G10" i="5"/>
  <c r="F10" i="5"/>
  <c r="E9" i="5"/>
  <c r="D9" i="5"/>
  <c r="C9" i="5"/>
  <c r="C8" i="5" s="1"/>
  <c r="C14" i="5" s="1"/>
  <c r="B9" i="5"/>
  <c r="G9" i="5" l="1"/>
  <c r="F20" i="5"/>
  <c r="G18" i="5"/>
  <c r="C17" i="5"/>
  <c r="C24" i="5" s="1"/>
  <c r="D17" i="5"/>
  <c r="D24" i="5" s="1"/>
  <c r="B8" i="5"/>
  <c r="B14" i="5" s="1"/>
  <c r="C14" i="6"/>
  <c r="D14" i="6"/>
  <c r="G7" i="6"/>
  <c r="G11" i="6"/>
  <c r="C24" i="6"/>
  <c r="F20" i="6"/>
  <c r="B14" i="6"/>
  <c r="D24" i="6"/>
  <c r="G9" i="6"/>
  <c r="E24" i="6"/>
  <c r="G20" i="6"/>
  <c r="G18" i="6"/>
  <c r="B24" i="6"/>
  <c r="D8" i="5"/>
  <c r="D14" i="5" s="1"/>
  <c r="G20" i="5"/>
  <c r="G11" i="5"/>
  <c r="F7" i="6"/>
  <c r="F9" i="6"/>
  <c r="F11" i="6"/>
  <c r="E14" i="6"/>
  <c r="B17" i="5"/>
  <c r="F17" i="5" s="1"/>
  <c r="F18" i="5"/>
  <c r="E24" i="5"/>
  <c r="F9" i="5"/>
  <c r="F11" i="5"/>
  <c r="E8" i="5"/>
  <c r="G36" i="4"/>
  <c r="F36" i="4"/>
  <c r="G35" i="4"/>
  <c r="F35" i="4"/>
  <c r="G34" i="4"/>
  <c r="F34" i="4"/>
  <c r="G33" i="4"/>
  <c r="F33" i="4"/>
  <c r="E32" i="4"/>
  <c r="D32" i="4"/>
  <c r="C32" i="4"/>
  <c r="B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E24" i="4"/>
  <c r="D24" i="4"/>
  <c r="C24" i="4"/>
  <c r="B24" i="4"/>
  <c r="G22" i="4"/>
  <c r="F22" i="4"/>
  <c r="G21" i="4"/>
  <c r="G20" i="4"/>
  <c r="F20" i="4"/>
  <c r="G19" i="4"/>
  <c r="F19" i="4"/>
  <c r="G18" i="4"/>
  <c r="F18" i="4"/>
  <c r="D17" i="4"/>
  <c r="G16" i="4"/>
  <c r="F16" i="4"/>
  <c r="G15" i="4"/>
  <c r="F15" i="4"/>
  <c r="G14" i="4"/>
  <c r="F14" i="4"/>
  <c r="G13" i="4"/>
  <c r="F13" i="4"/>
  <c r="E12" i="4"/>
  <c r="D12" i="4"/>
  <c r="C12" i="4"/>
  <c r="B12" i="4"/>
  <c r="G11" i="4"/>
  <c r="F11" i="4"/>
  <c r="G10" i="4"/>
  <c r="F10" i="4"/>
  <c r="G9" i="4"/>
  <c r="F9" i="4"/>
  <c r="G8" i="4"/>
  <c r="F8" i="4"/>
  <c r="G7" i="4"/>
  <c r="F7" i="4"/>
  <c r="G6" i="4"/>
  <c r="E6" i="4"/>
  <c r="D6" i="4"/>
  <c r="C6" i="4"/>
  <c r="B6" i="4"/>
  <c r="B38" i="4" l="1"/>
  <c r="C38" i="4"/>
  <c r="F24" i="4"/>
  <c r="G17" i="5"/>
  <c r="G24" i="6"/>
  <c r="F32" i="4"/>
  <c r="D38" i="4"/>
  <c r="F12" i="4"/>
  <c r="G32" i="4"/>
  <c r="G17" i="4"/>
  <c r="F6" i="4"/>
  <c r="G12" i="4"/>
  <c r="G24" i="4"/>
  <c r="F24" i="6"/>
  <c r="G14" i="6"/>
  <c r="F14" i="6"/>
  <c r="B24" i="5"/>
  <c r="F24" i="5" s="1"/>
  <c r="G24" i="5"/>
  <c r="E14" i="5"/>
  <c r="G8" i="5"/>
  <c r="F8" i="5"/>
  <c r="F17" i="4"/>
  <c r="E38" i="4"/>
  <c r="F38" i="4" s="1"/>
  <c r="G14" i="5" l="1"/>
  <c r="F14" i="5"/>
  <c r="G38" i="4"/>
  <c r="G26" i="3" l="1"/>
  <c r="G27" i="3"/>
  <c r="G28" i="3"/>
  <c r="G30" i="3"/>
  <c r="G31" i="3"/>
  <c r="G32" i="3"/>
  <c r="G33" i="3"/>
  <c r="G34" i="3"/>
  <c r="G35" i="3"/>
  <c r="G36" i="3"/>
  <c r="G37" i="3"/>
  <c r="G38" i="3"/>
  <c r="G25" i="3"/>
  <c r="F26" i="3"/>
  <c r="F27" i="3"/>
  <c r="F28" i="3"/>
  <c r="F30" i="3"/>
  <c r="F31" i="3"/>
  <c r="F32" i="3"/>
  <c r="F33" i="3"/>
  <c r="F34" i="3"/>
  <c r="F35" i="3"/>
  <c r="F36" i="3"/>
  <c r="F37" i="3"/>
  <c r="F38" i="3"/>
  <c r="F25" i="3"/>
  <c r="E29" i="3"/>
  <c r="F29" i="3" s="1"/>
  <c r="B39" i="3"/>
  <c r="F9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22" i="3"/>
  <c r="F21" i="3"/>
  <c r="F20" i="3"/>
  <c r="F19" i="3"/>
  <c r="F18" i="3"/>
  <c r="F17" i="3"/>
  <c r="F16" i="3"/>
  <c r="F14" i="3"/>
  <c r="F13" i="3"/>
  <c r="F12" i="3"/>
  <c r="F11" i="3"/>
  <c r="F10" i="3"/>
  <c r="F8" i="3"/>
  <c r="E12" i="3"/>
  <c r="E22" i="3" s="1"/>
  <c r="E15" i="3"/>
  <c r="F15" i="3" s="1"/>
  <c r="B22" i="3"/>
  <c r="G135" i="2"/>
  <c r="G121" i="2"/>
  <c r="G117" i="2"/>
  <c r="G110" i="2"/>
  <c r="G103" i="2"/>
  <c r="G68" i="2"/>
  <c r="G59" i="2"/>
  <c r="G58" i="2"/>
  <c r="G56" i="2"/>
  <c r="F103" i="2"/>
  <c r="F64" i="2"/>
  <c r="F65" i="2"/>
  <c r="F66" i="2"/>
  <c r="F67" i="2"/>
  <c r="F68" i="2"/>
  <c r="F69" i="2"/>
  <c r="F70" i="2"/>
  <c r="F71" i="2"/>
  <c r="F72" i="2"/>
  <c r="F74" i="2"/>
  <c r="F75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10" i="2"/>
  <c r="F111" i="2"/>
  <c r="F112" i="2"/>
  <c r="F113" i="2"/>
  <c r="F114" i="2"/>
  <c r="F115" i="2"/>
  <c r="F117" i="2"/>
  <c r="F118" i="2"/>
  <c r="F119" i="2"/>
  <c r="F121" i="2"/>
  <c r="F124" i="2"/>
  <c r="F125" i="2"/>
  <c r="F126" i="2"/>
  <c r="F127" i="2"/>
  <c r="F128" i="2"/>
  <c r="F130" i="2"/>
  <c r="F131" i="2"/>
  <c r="F132" i="2"/>
  <c r="F62" i="2"/>
  <c r="F61" i="2"/>
  <c r="F60" i="2"/>
  <c r="F59" i="2"/>
  <c r="F56" i="2"/>
  <c r="G46" i="2"/>
  <c r="E58" i="2"/>
  <c r="E138" i="2" s="1"/>
  <c r="G47" i="2"/>
  <c r="G43" i="2"/>
  <c r="G36" i="2"/>
  <c r="G30" i="2"/>
  <c r="G27" i="2"/>
  <c r="G22" i="2"/>
  <c r="G14" i="2"/>
  <c r="G13" i="2"/>
  <c r="F55" i="2"/>
  <c r="F54" i="2"/>
  <c r="F53" i="2"/>
  <c r="F51" i="2"/>
  <c r="F50" i="2"/>
  <c r="F48" i="2"/>
  <c r="F49" i="2"/>
  <c r="F47" i="2"/>
  <c r="F46" i="2"/>
  <c r="F45" i="2"/>
  <c r="F43" i="2"/>
  <c r="F42" i="2"/>
  <c r="F41" i="2"/>
  <c r="F40" i="2"/>
  <c r="F38" i="2"/>
  <c r="F39" i="2"/>
  <c r="F37" i="2"/>
  <c r="F36" i="2"/>
  <c r="F35" i="2"/>
  <c r="F34" i="2"/>
  <c r="F33" i="2"/>
  <c r="F32" i="2"/>
  <c r="F29" i="2"/>
  <c r="F31" i="2"/>
  <c r="F30" i="2"/>
  <c r="F28" i="2"/>
  <c r="F27" i="2"/>
  <c r="F18" i="2"/>
  <c r="F17" i="2"/>
  <c r="F25" i="2"/>
  <c r="F24" i="2"/>
  <c r="F23" i="2"/>
  <c r="F22" i="2"/>
  <c r="F21" i="2"/>
  <c r="F20" i="2"/>
  <c r="F19" i="2"/>
  <c r="F16" i="2"/>
  <c r="F15" i="2"/>
  <c r="F14" i="2"/>
  <c r="E56" i="2"/>
  <c r="B58" i="2"/>
  <c r="B117" i="2"/>
  <c r="B138" i="2" s="1"/>
  <c r="B13" i="2"/>
  <c r="B56" i="2" s="1"/>
  <c r="F138" i="2" l="1"/>
  <c r="G138" i="2"/>
  <c r="F13" i="2"/>
  <c r="F58" i="2"/>
  <c r="G29" i="3"/>
  <c r="E39" i="3"/>
  <c r="G28" i="1"/>
  <c r="G24" i="1"/>
  <c r="G20" i="1"/>
  <c r="G19" i="1"/>
  <c r="G18" i="1"/>
  <c r="F24" i="1"/>
  <c r="F20" i="1"/>
  <c r="F18" i="1"/>
  <c r="F19" i="1"/>
  <c r="E33" i="1"/>
  <c r="F39" i="3" l="1"/>
  <c r="G39" i="3"/>
  <c r="B28" i="1"/>
  <c r="F28" i="1" s="1"/>
  <c r="B27" i="1"/>
  <c r="B25" i="1"/>
  <c r="B21" i="1"/>
  <c r="E27" i="1"/>
  <c r="E17" i="1"/>
  <c r="F27" i="1" l="1"/>
  <c r="E29" i="1"/>
  <c r="E34" i="1" s="1"/>
  <c r="G27" i="1"/>
  <c r="B29" i="1"/>
  <c r="B34" i="1" s="1"/>
  <c r="E21" i="1"/>
  <c r="G17" i="1"/>
  <c r="F17" i="1"/>
</calcChain>
</file>

<file path=xl/sharedStrings.xml><?xml version="1.0" encoding="utf-8"?>
<sst xmlns="http://schemas.openxmlformats.org/spreadsheetml/2006/main" count="682" uniqueCount="276">
  <si>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</si>
  <si>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</si>
  <si>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</si>
  <si>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</si>
  <si>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</si>
  <si>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</si>
  <si>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B. RAČUN FINANCIRANJA</t>
  </si>
  <si>
    <t>5 Izdaci za financijsku imovinu i otplate zajmova</t>
  </si>
  <si>
    <t>Neto - zaduživanje/financiranje</t>
  </si>
  <si>
    <t>3. RAZLIKA - VIŠAK/MANJAK</t>
  </si>
  <si>
    <t>D. RASPOLOŽIVA SREDSTVA IZ PRETHODNIH GODINA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</si>
  <si>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</si>
  <si>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</si>
  <si>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</si>
  <si>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</si>
  <si>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</si>
  <si>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</si>
  <si>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</si>
  <si>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</si>
  <si>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</si>
  <si>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</si>
  <si>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</si>
  <si>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</si>
  <si>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6416 Prihodi od dividendi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</si>
  <si>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</si>
  <si>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</si>
  <si>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</si>
  <si>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</si>
  <si>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</si>
  <si>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</si>
  <si>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</si>
  <si>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</si>
  <si>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</si>
  <si>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</si>
  <si>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</si>
  <si>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</si>
  <si>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</si>
  <si>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</si>
  <si>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</si>
  <si>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</si>
  <si>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</si>
  <si>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</si>
  <si>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</si>
  <si>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7221 Uredska oprema i namještaj</t>
  </si>
  <si>
    <t>7224 Medicinska i laboratorijska oprema</t>
  </si>
  <si>
    <t>7227 Uređaji, strojevi i oprema za ostale namjene</t>
  </si>
  <si>
    <t>723 Prihodi od prodaje prijevoznih sredstava</t>
  </si>
  <si>
    <t>7231 Prijevozna sredstva u cestovnom prometu</t>
  </si>
  <si>
    <t>SVEUKUPNO PRIHODI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</si>
  <si>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</si>
  <si>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</si>
  <si>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</si>
  <si>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</si>
  <si>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</si>
  <si>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</si>
  <si>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</si>
  <si>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</si>
  <si>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</si>
  <si>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</si>
  <si>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</si>
  <si>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</si>
  <si>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</si>
  <si>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</si>
  <si>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</si>
  <si>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</si>
  <si>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</si>
  <si>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</si>
  <si>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</si>
  <si>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</si>
  <si>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</si>
  <si>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</si>
  <si>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</si>
  <si>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</si>
  <si>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</si>
  <si>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</si>
  <si>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</si>
  <si>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</si>
  <si>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</si>
  <si>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</si>
  <si>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</si>
  <si>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</si>
  <si>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</si>
  <si>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</si>
  <si>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325 Rashodi lijekova i potrošnog medicinskog materijala kod zdravstvenih ustanova</t>
  </si>
  <si>
    <t>3251 Rashodi po osnovi utroška lijekova i potrošnog medicinskog materijala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</si>
  <si>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</si>
  <si>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</si>
  <si>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</si>
  <si>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</si>
  <si>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</si>
  <si>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</si>
  <si>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</si>
  <si>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</si>
  <si>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</si>
  <si>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</si>
  <si>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</si>
  <si>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</si>
  <si>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</si>
  <si>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</si>
  <si>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</si>
  <si>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</si>
  <si>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</si>
  <si>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</si>
  <si>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</si>
  <si>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383 Kazne, penali i naknade štete</t>
  </si>
  <si>
    <t>3831 Naknade šteta pravnim i fizičkim osobama</t>
  </si>
  <si>
    <t>3835 Ostale kazne</t>
  </si>
  <si>
    <t>41 Rashodi za nabavu neproizvedene dugotrajne imovine</t>
  </si>
  <si>
    <t>412 Nematerijalna imovina</t>
  </si>
  <si>
    <t>4124 Ostala prava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</si>
  <si>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</si>
  <si>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</si>
  <si>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</si>
  <si>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</si>
  <si>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</si>
  <si>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</si>
  <si>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</si>
  <si>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</si>
  <si>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i uređaji</t>
  </si>
  <si>
    <t>4227 Uređaji, strojevi i oprema za ostale namjene</t>
  </si>
  <si>
    <t>423 Prijevozna sredstva</t>
  </si>
  <si>
    <t>4231 Prijevozna sredstva u cestovnom prometu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</si>
  <si>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</si>
  <si>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</si>
  <si>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</si>
  <si>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</si>
  <si>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</si>
  <si>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</si>
  <si>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Izvor: 1 OPĆI PRIHODI I PRIMICI</t>
  </si>
  <si>
    <t>Izvor: 11 Opći prihodi i primici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</si>
  <si>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</si>
  <si>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</si>
  <si>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</si>
  <si>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</si>
  <si>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</si>
  <si>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Programi Unije</t>
  </si>
  <si>
    <t>Izvor: 52 Ostale pomoći</t>
  </si>
  <si>
    <t>Izvor: 6 DONACIJE</t>
  </si>
  <si>
    <t>Izvor: 61 Donacije</t>
  </si>
  <si>
    <t>Izvor: 71 Prihodi od prodaje ili zamjene nefinancijske imovine i naknade s naslova osiguranja</t>
  </si>
  <si>
    <t>Izvor: 3 VLASTITI PRIHODI</t>
  </si>
  <si>
    <t>Funk. klas: 07 Zdravstvo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</si>
  <si>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</si>
  <si>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</si>
  <si>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</si>
  <si>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</si>
  <si>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SVEUKUPNO</t>
  </si>
  <si>
    <t>Razdjel: 16 UPRAVNI ODJEL ZA ZDRAVSTVO, SOCIJALNU SKRB, CIVILNO DRUŠTVO I HRVATSKE BRANITELJE</t>
  </si>
  <si>
    <t>Glava: 16-2 ZDRAVSTVENA ZAŠTITA</t>
  </si>
  <si>
    <t>32377 DOM ZDRAVLJA VARAŽDINSKE ŽUPANIJE</t>
  </si>
  <si>
    <t>Program: 1140 PROGRAMI EUROPSKIH POSLOVA</t>
  </si>
  <si>
    <t>T114059 Specijalističko usavršavanje doktora medicine Doma zdravlja Varaždinske županije - faza 2</t>
  </si>
  <si>
    <t>Program: 1290 PROGRAMI U ZDRAVSTVENOJ ZAŠTITI IZNAD ZAKONSKOG STANDARDA</t>
  </si>
  <si>
    <t>A129003 Stomatološka preventiva i dežurstvo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</si>
  <si>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</si>
  <si>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</si>
  <si>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</si>
  <si>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</si>
  <si>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</si>
  <si>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K129011 Dom zdravlja i ljekarna u Ljubešćici</t>
  </si>
  <si>
    <t>K129012 Energetska obnova Doma zdravlja Varaždinske županije na lokaciji Trg sv. Vida 2 u Vidovcu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</si>
  <si>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</si>
  <si>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</si>
  <si>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</si>
  <si>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</si>
  <si>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</si>
  <si>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</si>
  <si>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DOMA ZDRAVLJA VARAŽDINSKE ŽUPANIJE</t>
  </si>
  <si>
    <t>ZA 2025. GODINU</t>
  </si>
  <si>
    <t>I. OPĆI DIO</t>
  </si>
  <si>
    <t>Članak 1.</t>
  </si>
  <si>
    <t xml:space="preserve">Sažetak godišnjeg izvještaja o izvršenju Financijskog plana za 2025. godinu izgleda kako slijedi: </t>
  </si>
  <si>
    <t>SAŽETAK RAČUNA PRIHODA I RASHODA I RAČUNA FINANCIRANJA</t>
  </si>
  <si>
    <t>Opis</t>
  </si>
  <si>
    <t>Ostvarenje / Izvršenje 01.01.-31.12.24.</t>
  </si>
  <si>
    <t>Rebalans 2025.</t>
  </si>
  <si>
    <t>Tekući plan 2025.</t>
  </si>
  <si>
    <t>Indeks %</t>
  </si>
  <si>
    <t>6=5/2*100</t>
  </si>
  <si>
    <t xml:space="preserve">Indeks % </t>
  </si>
  <si>
    <t>7=5/4*100</t>
  </si>
  <si>
    <t>C. FINANCIJSKI PLAN UKUPNO</t>
  </si>
  <si>
    <t>8 Primici od financijske imovine i zaduživanja</t>
  </si>
  <si>
    <t>-</t>
  </si>
  <si>
    <t>PRIHODI I PRIMICI</t>
  </si>
  <si>
    <t>RASHODI I IZDACI</t>
  </si>
  <si>
    <t>VIŠAK PRIHODA NAD RASHODIMA za raspodjelu (preneseni)</t>
  </si>
  <si>
    <t>MANJAK PRIHODA NAD RASHODIMA za pokriće (preneseni)</t>
  </si>
  <si>
    <t>VIŠAK/MANJAK IZ PRETHODNIH GODINA ZA RASPOREDITI/POKRITI</t>
  </si>
  <si>
    <t xml:space="preserve">Članak 2. </t>
  </si>
  <si>
    <t>Tablica 1. Izvještaj o prihodima i rashodima prema ekonomskoj klasifikaciji</t>
  </si>
  <si>
    <t xml:space="preserve">Prihodi i rashodi te primici i izdaci ostvareni su, odnosno izvršeni u 2025. godini u Računu prihoda i rashoda i Računu financiranja, uz usporedbu prethodne godine, kako slijedi: </t>
  </si>
  <si>
    <t>Brojčana oznaka i naziv računa prihoda i rashoda</t>
  </si>
  <si>
    <t xml:space="preserve">  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</si>
  <si>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</si>
  <si>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</si>
  <si>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</si>
  <si>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Ostvarenje / Izvršenje 01.01.-31.12.25.</t>
  </si>
  <si>
    <t>Tablica 2. Izvještaj o prihodima i rashodima prema izvorima financiranja</t>
  </si>
  <si>
    <t>PRIHODI PO IZVORIMA FINANCIRANJA</t>
  </si>
  <si>
    <t>Izvor: 7 PRIHODI OD NEFIN. IMOVINE I NADOKNADE ŠTETA S OSNOVA OSIGURANJA</t>
  </si>
  <si>
    <t>Izvor: 51 Pomoći EU</t>
  </si>
  <si>
    <t>Izvor: 71 Prihodi od nefinancijske imovine</t>
  </si>
  <si>
    <t>RASHODI PO IZVORIMA FINANCIRANJA</t>
  </si>
  <si>
    <t>Tablica 3. Izvještaj o rashodima prema funkcijskoj klasifikaciji</t>
  </si>
  <si>
    <t>Brojčana oznaka i naziv funkcijske klasifikacije</t>
  </si>
  <si>
    <t>Indeks 
%</t>
  </si>
  <si>
    <t>Indeks
 %</t>
  </si>
  <si>
    <t>RASHODI PREMA FUNKCIJSKOJ KLASIFIKACIJI</t>
  </si>
  <si>
    <t>Funk. klas: 04 Ekonomski poslovi</t>
  </si>
  <si>
    <t>042 Poljoprivreda, šumarstvo, ribarstvo i lov</t>
  </si>
  <si>
    <t>043 Gorivo i energija</t>
  </si>
  <si>
    <t>044 Rudarstvo, proizvodnja i građevinarstvo</t>
  </si>
  <si>
    <t>045 Promet</t>
  </si>
  <si>
    <t>047 Ostale industrije</t>
  </si>
  <si>
    <t>Funk. klas: 05 Zaštita okoliša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</si>
  <si>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</si>
  <si>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</si>
  <si>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</si>
  <si>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</si>
  <si>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</si>
  <si>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</si>
  <si>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</si>
  <si>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</si>
  <si>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</si>
  <si>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</si>
  <si>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Funk. klas: 09 Obrazovanje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</si>
  <si>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</si>
  <si>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</si>
  <si>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</si>
  <si>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</si>
  <si>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</si>
  <si>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</si>
  <si>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</si>
  <si>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Funk. klas: 10 Socijalna zaštita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</si>
  <si>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</si>
  <si>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</si>
  <si>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</si>
  <si>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</si>
  <si>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Izvršenje 
01.01.-31.12.24.</t>
  </si>
  <si>
    <t>Izvršenje 
01.01.-31.12.25.</t>
  </si>
  <si>
    <t>Tablica 4. Izvještaj računa financiranja prema ekonomskoj klasifikaciji</t>
  </si>
  <si>
    <t>Brojčana oznaka i naziv računa primitaka i izdataka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</si>
  <si>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</si>
  <si>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</si>
  <si>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</si>
  <si>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</si>
  <si>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</si>
  <si>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</si>
  <si>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</si>
  <si>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</si>
  <si>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5445 Otplata glavnice primljenih zajmova od ostalih tuzemnih financijskih institucija izvan javnog sektora</t>
  </si>
  <si>
    <t>Ostvarenje / izvršenje 01.01.-31.12.24.</t>
  </si>
  <si>
    <t>Ostvarenje / izvršenje 01.01.-31.12.25.</t>
  </si>
  <si>
    <t>Tablica 5. Izvještaj računa financiranja prema izvorima financiranja</t>
  </si>
  <si>
    <t>Brojčana oznaka i naziv izvora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</si>
  <si>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</si>
  <si>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</si>
  <si>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</si>
  <si>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</si>
  <si>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II. POSEBNI DIO</t>
  </si>
  <si>
    <t>Članak 3.</t>
  </si>
  <si>
    <t xml:space="preserve">              Rashodi i izdaci u Posebnom dijelu Financijskog plana iskazani po organizacijskoj i programskoj klasifikaciji, izvršeni su kako slijedi:</t>
  </si>
  <si>
    <t>Tablica 6. Izvještaj po programskoj klasifikaciji</t>
  </si>
  <si>
    <t>Brojčana oznaka i naziv proračunskog korisnika, izvora financiranja, programa, aktivnosti i projekta te računa ekonomske klasifikacije</t>
  </si>
  <si>
    <t>5=4/3*100</t>
  </si>
  <si>
    <t>Članak 4.</t>
  </si>
  <si>
    <t>Izvor: 51 Pomoć EU</t>
  </si>
  <si>
    <t>PRIJEDLOG GODIŠNJEG IZVJEŠTAJA O IZVRŠENJU FINANCIJSKOG PLANA</t>
  </si>
  <si>
    <t>PREDSJEDNIK UPRAVNOG VIJEĆA</t>
  </si>
  <si>
    <t xml:space="preserve">   Godišnji izvještaj o izvršenju Financijskog plana za 2025. godinu objavljuje se na web stranici Doma zdravlja Varaždinske županije  (www.dzvz.hr), a stupa na snagu danom donošenja Godišnjeg izvještaja o izvršenju Proračuna Varaždinske županije za 2025. godinu. </t>
  </si>
  <si>
    <t xml:space="preserve">dr.sc. JOSIP KRIŽANIĆ </t>
  </si>
  <si>
    <t>KLASA: 025-01/26-01/6</t>
  </si>
  <si>
    <t>URBROJ: 2186-1-28-10-26-</t>
  </si>
  <si>
    <t>U Varaždinu,  10.4.2026.</t>
  </si>
  <si>
    <t>Temeljem odredbi članka 86. stavak 1. Zakona o proračunu (Narodne novine br. 144/21),  te članka 52. stavka 7. Pravilnika o polugodišnjem i godišnjem izvještaju o izvršenju proračuna i financijskog plana (Narodne novine br. 85/23), članka 29. Odluke o izvršavanju Proračuna Varaždinske županije za 2025. godinu (Službeni vjesnik Varaždinske županije br. 104/24, 29/25) te članka 20. Statuta Doma zdravlja Varaždinske županije, Upravno vijeća Doma zdravlja Varaždinske županije na 10. sjednici održanoj 10.4.2026.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</si>
</sst>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70C0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sz val="9"/>
      <color rgb="FFFFFFFF"/>
      <name val="Times New Roman"/>
      <family val="1"/>
      <charset val="238"/>
    </font>
    <font>
      <b/>
      <sz val="10"/>
      <color theme="0" tint="-4.9989318521683403E-2"/>
      <name val="Times New Roman"/>
      <family val="1"/>
      <charset val="238"/>
    </font>
    <font>
      <sz val="10"/>
      <color rgb="FFFFFFFF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21" fillId="38" borderId="0" xfId="0" applyFont="1" applyFill="1" applyAlignment="1">
      <alignment horizontal="center"/>
    </xf>
    <xf numFmtId="0" fontId="23" fillId="38" borderId="0" xfId="0" applyFont="1" applyFill="1"/>
    <xf numFmtId="164" fontId="23" fillId="38" borderId="0" xfId="0" applyNumberFormat="1" applyFont="1" applyFill="1"/>
    <xf numFmtId="0" fontId="24" fillId="38" borderId="0" xfId="0" applyFont="1" applyFill="1"/>
    <xf numFmtId="164" fontId="24" fillId="38" borderId="0" xfId="0" applyNumberFormat="1" applyFont="1" applyFill="1"/>
    <xf numFmtId="0" fontId="21" fillId="38" borderId="0" xfId="0" applyFont="1" applyFill="1"/>
    <xf numFmtId="0" fontId="22" fillId="38" borderId="0" xfId="0" applyFont="1" applyFill="1"/>
    <xf numFmtId="0" fontId="25" fillId="38" borderId="0" xfId="0" applyFont="1" applyFill="1"/>
    <xf numFmtId="0" fontId="24" fillId="38" borderId="0" xfId="0" applyFont="1" applyFill="1" applyAlignment="1">
      <alignment horizontal="left" vertical="center" wrapText="1"/>
    </xf>
    <xf numFmtId="0" fontId="26" fillId="38" borderId="0" xfId="0" applyFont="1" applyFill="1" applyAlignment="1">
      <alignment horizontal="center"/>
    </xf>
    <xf numFmtId="164" fontId="26" fillId="38" borderId="0" xfId="0" applyNumberFormat="1" applyFont="1" applyFill="1" applyAlignment="1">
      <alignment horizontal="center"/>
    </xf>
    <xf numFmtId="0" fontId="18" fillId="40" borderId="0" xfId="0" applyFont="1" applyFill="1" applyAlignment="1">
      <alignment horizontal="left" indent="1"/>
    </xf>
    <xf numFmtId="0" fontId="28" fillId="0" borderId="0" xfId="0" applyFont="1" applyAlignment="1">
      <alignment horizontal="left"/>
    </xf>
    <xf numFmtId="0" fontId="30" fillId="0" borderId="15" xfId="0" applyFont="1" applyBorder="1" applyAlignment="1">
      <alignment horizontal="center" vertical="center" wrapText="1"/>
    </xf>
    <xf numFmtId="0" fontId="31" fillId="42" borderId="0" xfId="0" applyFont="1" applyFill="1" applyAlignment="1">
      <alignment horizontal="left" wrapText="1" indent="1"/>
    </xf>
    <xf numFmtId="0" fontId="32" fillId="43" borderId="0" xfId="0" applyFont="1" applyFill="1" applyAlignment="1">
      <alignment horizontal="left" wrapText="1" indent="3"/>
    </xf>
    <xf numFmtId="4" fontId="29" fillId="43" borderId="0" xfId="0" applyNumberFormat="1" applyFont="1" applyFill="1" applyAlignment="1">
      <alignment horizontal="right" wrapText="1"/>
    </xf>
    <xf numFmtId="164" fontId="29" fillId="43" borderId="0" xfId="0" applyNumberFormat="1" applyFont="1" applyFill="1" applyAlignment="1">
      <alignment horizontal="right" wrapText="1"/>
    </xf>
    <xf numFmtId="0" fontId="33" fillId="34" borderId="0" xfId="0" applyFont="1" applyFill="1" applyAlignment="1">
      <alignment horizontal="left" wrapText="1" indent="2"/>
    </xf>
    <xf numFmtId="4" fontId="34" fillId="38" borderId="0" xfId="0" applyNumberFormat="1" applyFont="1" applyFill="1" applyAlignment="1">
      <alignment horizontal="right" vertical="center" wrapText="1"/>
    </xf>
    <xf numFmtId="164" fontId="33" fillId="34" borderId="0" xfId="0" applyNumberFormat="1" applyFont="1" applyFill="1" applyAlignment="1">
      <alignment horizontal="right" wrapText="1"/>
    </xf>
    <xf numFmtId="0" fontId="29" fillId="43" borderId="0" xfId="0" applyFont="1" applyFill="1" applyAlignment="1">
      <alignment horizontal="left" wrapText="1" indent="3"/>
    </xf>
    <xf numFmtId="4" fontId="33" fillId="34" borderId="0" xfId="0" applyNumberFormat="1" applyFont="1" applyFill="1" applyAlignment="1">
      <alignment horizontal="right" wrapText="1"/>
    </xf>
    <xf numFmtId="0" fontId="35" fillId="0" borderId="0" xfId="0" applyFont="1" applyAlignment="1">
      <alignment horizontal="left" indent="1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27" fillId="38" borderId="0" xfId="0" applyFont="1" applyFill="1" applyAlignment="1">
      <alignment wrapText="1"/>
    </xf>
    <xf numFmtId="0" fontId="36" fillId="0" borderId="0" xfId="0" applyFont="1" applyAlignment="1">
      <alignment horizontal="left" indent="1"/>
    </xf>
    <xf numFmtId="0" fontId="36" fillId="0" borderId="0" xfId="0" applyFont="1" applyAlignment="1">
      <alignment horizontal="right" indent="1"/>
    </xf>
    <xf numFmtId="4" fontId="31" fillId="42" borderId="0" xfId="0" applyNumberFormat="1" applyFont="1" applyFill="1" applyAlignment="1">
      <alignment horizontal="right" wrapText="1" indent="1"/>
    </xf>
    <xf numFmtId="164" fontId="31" fillId="42" borderId="0" xfId="0" applyNumberFormat="1" applyFont="1" applyFill="1" applyAlignment="1">
      <alignment horizontal="right" wrapText="1" indent="1"/>
    </xf>
    <xf numFmtId="164" fontId="37" fillId="42" borderId="0" xfId="0" applyNumberFormat="1" applyFont="1" applyFill="1" applyAlignment="1">
      <alignment horizontal="right" wrapText="1" indent="1"/>
    </xf>
    <xf numFmtId="0" fontId="29" fillId="34" borderId="0" xfId="0" applyFont="1" applyFill="1" applyAlignment="1">
      <alignment horizontal="left" wrapText="1" indent="2"/>
    </xf>
    <xf numFmtId="4" fontId="29" fillId="34" borderId="0" xfId="0" applyNumberFormat="1" applyFont="1" applyFill="1" applyAlignment="1">
      <alignment horizontal="right" wrapText="1"/>
    </xf>
    <xf numFmtId="164" fontId="29" fillId="34" borderId="0" xfId="0" applyNumberFormat="1" applyFont="1" applyFill="1" applyAlignment="1">
      <alignment horizontal="right" wrapText="1"/>
    </xf>
    <xf numFmtId="0" fontId="29" fillId="34" borderId="0" xfId="0" applyFont="1" applyFill="1" applyAlignment="1">
      <alignment horizontal="left" wrapText="1" indent="3"/>
    </xf>
    <xf numFmtId="0" fontId="33" fillId="34" borderId="0" xfId="0" applyFont="1" applyFill="1" applyAlignment="1">
      <alignment horizontal="left" wrapText="1" indent="3"/>
    </xf>
    <xf numFmtId="164" fontId="28" fillId="0" borderId="0" xfId="0" applyNumberFormat="1" applyFont="1" applyAlignment="1">
      <alignment horizontal="right"/>
    </xf>
    <xf numFmtId="4" fontId="31" fillId="42" borderId="0" xfId="0" applyNumberFormat="1" applyFont="1" applyFill="1" applyAlignment="1">
      <alignment horizontal="right" wrapText="1"/>
    </xf>
    <xf numFmtId="164" fontId="31" fillId="42" borderId="0" xfId="0" applyNumberFormat="1" applyFont="1" applyFill="1" applyAlignment="1">
      <alignment horizontal="right" wrapText="1"/>
    </xf>
    <xf numFmtId="4" fontId="35" fillId="0" borderId="0" xfId="0" applyNumberFormat="1" applyFont="1" applyAlignment="1">
      <alignment horizontal="left" indent="1"/>
    </xf>
    <xf numFmtId="164" fontId="28" fillId="0" borderId="0" xfId="0" applyNumberFormat="1" applyFont="1" applyAlignment="1">
      <alignment horizontal="left"/>
    </xf>
    <xf numFmtId="164" fontId="30" fillId="0" borderId="15" xfId="0" applyNumberFormat="1" applyFont="1" applyBorder="1" applyAlignment="1">
      <alignment horizontal="center" vertical="center" wrapText="1"/>
    </xf>
    <xf numFmtId="164" fontId="31" fillId="42" borderId="0" xfId="0" applyNumberFormat="1" applyFont="1" applyFill="1" applyAlignment="1">
      <alignment horizontal="left" wrapText="1" indent="1"/>
    </xf>
    <xf numFmtId="4" fontId="29" fillId="34" borderId="0" xfId="0" applyNumberFormat="1" applyFont="1" applyFill="1" applyAlignment="1">
      <alignment wrapText="1"/>
    </xf>
    <xf numFmtId="164" fontId="29" fillId="34" borderId="0" xfId="0" applyNumberFormat="1" applyFont="1" applyFill="1" applyAlignment="1">
      <alignment horizontal="right" wrapText="1" indent="1"/>
    </xf>
    <xf numFmtId="4" fontId="34" fillId="38" borderId="0" xfId="0" applyNumberFormat="1" applyFont="1" applyFill="1" applyAlignment="1">
      <alignment vertical="center" wrapText="1"/>
    </xf>
    <xf numFmtId="164" fontId="33" fillId="34" borderId="0" xfId="0" applyNumberFormat="1" applyFont="1" applyFill="1" applyAlignment="1">
      <alignment horizontal="right" wrapText="1" indent="1"/>
    </xf>
    <xf numFmtId="4" fontId="33" fillId="34" borderId="0" xfId="0" applyNumberFormat="1" applyFont="1" applyFill="1" applyAlignment="1">
      <alignment wrapText="1"/>
    </xf>
    <xf numFmtId="4" fontId="35" fillId="0" borderId="0" xfId="0" applyNumberFormat="1" applyFont="1"/>
    <xf numFmtId="164" fontId="35" fillId="0" borderId="0" xfId="0" applyNumberFormat="1" applyFont="1" applyAlignment="1">
      <alignment horizontal="left" indent="1"/>
    </xf>
    <xf numFmtId="4" fontId="35" fillId="42" borderId="0" xfId="0" applyNumberFormat="1" applyFont="1" applyFill="1"/>
    <xf numFmtId="164" fontId="35" fillId="42" borderId="0" xfId="0" applyNumberFormat="1" applyFont="1" applyFill="1" applyAlignment="1">
      <alignment horizontal="left" indent="1"/>
    </xf>
    <xf numFmtId="164" fontId="33" fillId="34" borderId="0" xfId="0" applyNumberFormat="1" applyFont="1" applyFill="1" applyAlignment="1">
      <alignment horizontal="left" wrapText="1" indent="1"/>
    </xf>
    <xf numFmtId="164" fontId="21" fillId="38" borderId="0" xfId="0" applyNumberFormat="1" applyFont="1" applyFill="1" applyAlignment="1">
      <alignment horizontal="center"/>
    </xf>
    <xf numFmtId="0" fontId="0" fillId="38" borderId="0" xfId="0" applyFill="1"/>
    <xf numFmtId="164" fontId="0" fillId="38" borderId="0" xfId="0" applyNumberFormat="1" applyFill="1"/>
    <xf numFmtId="0" fontId="33" fillId="38" borderId="15" xfId="0" applyFont="1" applyFill="1" applyBorder="1" applyAlignment="1">
      <alignment horizontal="center" vertical="center" wrapText="1"/>
    </xf>
    <xf numFmtId="164" fontId="33" fillId="38" borderId="15" xfId="0" applyNumberFormat="1" applyFont="1" applyFill="1" applyBorder="1" applyAlignment="1">
      <alignment horizontal="center" vertical="center" wrapText="1"/>
    </xf>
    <xf numFmtId="0" fontId="18" fillId="38" borderId="0" xfId="0" applyFont="1" applyFill="1" applyAlignment="1">
      <alignment horizontal="left" indent="1"/>
    </xf>
    <xf numFmtId="0" fontId="27" fillId="38" borderId="0" xfId="0" applyFont="1" applyFill="1"/>
    <xf numFmtId="0" fontId="19" fillId="38" borderId="0" xfId="0" applyFont="1" applyFill="1" applyAlignment="1">
      <alignment horizontal="left" indent="1"/>
    </xf>
    <xf numFmtId="0" fontId="24" fillId="0" borderId="0" xfId="0" applyFont="1"/>
    <xf numFmtId="164" fontId="24" fillId="0" borderId="0" xfId="0" applyNumberFormat="1" applyFont="1"/>
    <xf numFmtId="164" fontId="38" fillId="0" borderId="0" xfId="0" applyNumberFormat="1" applyFont="1"/>
    <xf numFmtId="0" fontId="38" fillId="0" borderId="0" xfId="0" applyFont="1"/>
    <xf numFmtId="164" fontId="0" fillId="0" borderId="0" xfId="0" applyNumberFormat="1"/>
    <xf numFmtId="0" fontId="29" fillId="35" borderId="0" xfId="0" applyFont="1" applyFill="1" applyAlignment="1">
      <alignment horizontal="left" wrapText="1" indent="1"/>
    </xf>
    <xf numFmtId="4" fontId="29" fillId="35" borderId="0" xfId="0" applyNumberFormat="1" applyFont="1" applyFill="1" applyAlignment="1">
      <alignment horizontal="right" wrapText="1" indent="1"/>
    </xf>
    <xf numFmtId="2" fontId="29" fillId="35" borderId="0" xfId="0" applyNumberFormat="1" applyFont="1" applyFill="1" applyAlignment="1">
      <alignment horizontal="right" wrapText="1" indent="1"/>
    </xf>
    <xf numFmtId="0" fontId="31" fillId="39" borderId="14" xfId="0" applyFont="1" applyFill="1" applyBorder="1" applyAlignment="1">
      <alignment horizontal="left" wrapText="1" indent="2"/>
    </xf>
    <xf numFmtId="4" fontId="31" fillId="39" borderId="14" xfId="0" applyNumberFormat="1" applyFont="1" applyFill="1" applyBorder="1" applyAlignment="1">
      <alignment horizontal="right" wrapText="1" indent="1"/>
    </xf>
    <xf numFmtId="2" fontId="31" fillId="39" borderId="14" xfId="0" applyNumberFormat="1" applyFont="1" applyFill="1" applyBorder="1" applyAlignment="1">
      <alignment horizontal="right" wrapText="1" indent="1"/>
    </xf>
    <xf numFmtId="2" fontId="37" fillId="39" borderId="14" xfId="0" applyNumberFormat="1" applyFont="1" applyFill="1" applyBorder="1" applyAlignment="1">
      <alignment horizontal="right" wrapText="1" indent="1"/>
    </xf>
    <xf numFmtId="0" fontId="31" fillId="39" borderId="13" xfId="0" applyFont="1" applyFill="1" applyBorder="1" applyAlignment="1">
      <alignment horizontal="left" wrapText="1" indent="2"/>
    </xf>
    <xf numFmtId="4" fontId="31" fillId="39" borderId="13" xfId="0" applyNumberFormat="1" applyFont="1" applyFill="1" applyBorder="1" applyAlignment="1">
      <alignment horizontal="right" wrapText="1" indent="1"/>
    </xf>
    <xf numFmtId="2" fontId="31" fillId="39" borderId="13" xfId="0" applyNumberFormat="1" applyFont="1" applyFill="1" applyBorder="1" applyAlignment="1">
      <alignment horizontal="right" wrapText="1" indent="1"/>
    </xf>
    <xf numFmtId="2" fontId="37" fillId="39" borderId="13" xfId="0" applyNumberFormat="1" applyFont="1" applyFill="1" applyBorder="1" applyAlignment="1">
      <alignment horizontal="right" wrapText="1" indent="1"/>
    </xf>
    <xf numFmtId="0" fontId="29" fillId="0" borderId="10" xfId="0" applyFont="1" applyBorder="1" applyAlignment="1">
      <alignment horizontal="center" vertical="center" wrapText="1" indent="1"/>
    </xf>
    <xf numFmtId="0" fontId="30" fillId="0" borderId="0" xfId="0" applyFont="1" applyAlignment="1">
      <alignment horizontal="center" vertical="center" wrapText="1" indent="1"/>
    </xf>
    <xf numFmtId="0" fontId="40" fillId="33" borderId="12" xfId="0" applyFont="1" applyFill="1" applyBorder="1" applyAlignment="1">
      <alignment horizontal="left" wrapText="1" indent="1"/>
    </xf>
    <xf numFmtId="0" fontId="41" fillId="33" borderId="12" xfId="0" applyFont="1" applyFill="1" applyBorder="1" applyAlignment="1">
      <alignment horizontal="left" wrapText="1" indent="1"/>
    </xf>
    <xf numFmtId="2" fontId="39" fillId="34" borderId="0" xfId="0" applyNumberFormat="1" applyFont="1" applyFill="1" applyAlignment="1">
      <alignment horizontal="right" wrapText="1" indent="1"/>
    </xf>
    <xf numFmtId="0" fontId="29" fillId="35" borderId="14" xfId="0" applyFont="1" applyFill="1" applyBorder="1" applyAlignment="1">
      <alignment horizontal="left" wrapText="1" indent="1"/>
    </xf>
    <xf numFmtId="4" fontId="29" fillId="35" borderId="14" xfId="0" applyNumberFormat="1" applyFont="1" applyFill="1" applyBorder="1" applyAlignment="1">
      <alignment horizontal="right" wrapText="1" indent="1"/>
    </xf>
    <xf numFmtId="0" fontId="39" fillId="35" borderId="0" xfId="0" applyFont="1" applyFill="1" applyAlignment="1">
      <alignment horizontal="right" wrapText="1" indent="1"/>
    </xf>
    <xf numFmtId="0" fontId="40" fillId="33" borderId="13" xfId="0" applyFont="1" applyFill="1" applyBorder="1" applyAlignment="1">
      <alignment horizontal="left" wrapText="1" indent="1"/>
    </xf>
    <xf numFmtId="0" fontId="41" fillId="33" borderId="13" xfId="0" applyFont="1" applyFill="1" applyBorder="1" applyAlignment="1">
      <alignment horizontal="left" wrapText="1" indent="1"/>
    </xf>
    <xf numFmtId="0" fontId="39" fillId="34" borderId="16" xfId="0" applyFont="1" applyFill="1" applyBorder="1" applyAlignment="1">
      <alignment horizontal="right" wrapText="1" indent="1"/>
    </xf>
    <xf numFmtId="0" fontId="40" fillId="33" borderId="14" xfId="0" applyFont="1" applyFill="1" applyBorder="1" applyAlignment="1">
      <alignment horizontal="left" wrapText="1" indent="1"/>
    </xf>
    <xf numFmtId="0" fontId="41" fillId="33" borderId="0" xfId="0" applyFont="1" applyFill="1" applyAlignment="1">
      <alignment horizontal="left" wrapText="1" indent="1"/>
    </xf>
    <xf numFmtId="4" fontId="39" fillId="35" borderId="0" xfId="0" applyNumberFormat="1" applyFont="1" applyFill="1" applyAlignment="1">
      <alignment horizontal="right" wrapText="1" indent="1"/>
    </xf>
    <xf numFmtId="0" fontId="29" fillId="34" borderId="14" xfId="0" applyFont="1" applyFill="1" applyBorder="1" applyAlignment="1">
      <alignment horizontal="right" wrapText="1" indent="1"/>
    </xf>
    <xf numFmtId="0" fontId="39" fillId="34" borderId="0" xfId="0" applyFont="1" applyFill="1" applyAlignment="1">
      <alignment horizontal="right" wrapText="1" indent="1"/>
    </xf>
    <xf numFmtId="0" fontId="29" fillId="0" borderId="14" xfId="0" applyFont="1" applyBorder="1" applyAlignment="1">
      <alignment horizontal="right" wrapText="1" indent="1"/>
    </xf>
    <xf numFmtId="4" fontId="42" fillId="39" borderId="13" xfId="0" applyNumberFormat="1" applyFont="1" applyFill="1" applyBorder="1" applyAlignment="1">
      <alignment horizontal="right" wrapText="1" indent="1"/>
    </xf>
    <xf numFmtId="0" fontId="40" fillId="33" borderId="11" xfId="0" applyFont="1" applyFill="1" applyBorder="1" applyAlignment="1">
      <alignment horizontal="left" wrapText="1" indent="1"/>
    </xf>
    <xf numFmtId="0" fontId="29" fillId="34" borderId="11" xfId="0" applyFont="1" applyFill="1" applyBorder="1" applyAlignment="1">
      <alignment horizontal="left" wrapText="1" indent="3"/>
    </xf>
    <xf numFmtId="4" fontId="29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left" wrapText="1" indent="3"/>
    </xf>
    <xf numFmtId="4" fontId="33" fillId="34" borderId="11" xfId="0" applyNumberFormat="1" applyFont="1" applyFill="1" applyBorder="1" applyAlignment="1">
      <alignment horizontal="right" wrapText="1" indent="1"/>
    </xf>
    <xf numFmtId="0" fontId="43" fillId="33" borderId="11" xfId="0" applyFont="1" applyFill="1" applyBorder="1" applyAlignment="1">
      <alignment horizontal="left" wrapText="1" indent="1"/>
    </xf>
    <xf numFmtId="0" fontId="29" fillId="41" borderId="11" xfId="0" applyFont="1" applyFill="1" applyBorder="1" applyAlignment="1">
      <alignment horizontal="left" wrapText="1" indent="2"/>
    </xf>
    <xf numFmtId="4" fontId="29" fillId="41" borderId="11" xfId="0" applyNumberFormat="1" applyFont="1" applyFill="1" applyBorder="1" applyAlignment="1">
      <alignment horizontal="right" wrapText="1" indent="1"/>
    </xf>
    <xf numFmtId="0" fontId="29" fillId="34" borderId="11" xfId="0" applyFont="1" applyFill="1" applyBorder="1" applyAlignment="1">
      <alignment horizontal="left" wrapText="1" indent="2"/>
    </xf>
    <xf numFmtId="0" fontId="29" fillId="34" borderId="11" xfId="0" applyFont="1" applyFill="1" applyBorder="1" applyAlignment="1">
      <alignment horizontal="right" wrapText="1" indent="1"/>
    </xf>
    <xf numFmtId="4" fontId="29" fillId="41" borderId="11" xfId="0" applyNumberFormat="1" applyFont="1" applyFill="1" applyBorder="1" applyAlignment="1">
      <alignment wrapText="1"/>
    </xf>
    <xf numFmtId="0" fontId="40" fillId="37" borderId="11" xfId="0" applyFont="1" applyFill="1" applyBorder="1" applyAlignment="1">
      <alignment horizontal="left" wrapText="1" indent="1"/>
    </xf>
    <xf numFmtId="4" fontId="40" fillId="37" borderId="11" xfId="0" applyNumberFormat="1" applyFont="1" applyFill="1" applyBorder="1" applyAlignment="1">
      <alignment horizontal="right" wrapText="1" indent="1"/>
    </xf>
    <xf numFmtId="0" fontId="40" fillId="37" borderId="11" xfId="0" applyFont="1" applyFill="1" applyBorder="1" applyAlignment="1">
      <alignment horizontal="right" wrapText="1" indent="1"/>
    </xf>
    <xf numFmtId="0" fontId="29" fillId="35" borderId="11" xfId="0" applyFont="1" applyFill="1" applyBorder="1" applyAlignment="1">
      <alignment horizontal="left" wrapText="1" indent="1"/>
    </xf>
    <xf numFmtId="4" fontId="29" fillId="35" borderId="11" xfId="0" applyNumberFormat="1" applyFont="1" applyFill="1" applyBorder="1" applyAlignment="1">
      <alignment horizontal="right" wrapText="1" indent="1"/>
    </xf>
    <xf numFmtId="0" fontId="29" fillId="34" borderId="11" xfId="0" applyFont="1" applyFill="1" applyBorder="1" applyAlignment="1">
      <alignment horizontal="left" wrapText="1" indent="1"/>
    </xf>
    <xf numFmtId="0" fontId="33" fillId="34" borderId="11" xfId="0" applyFont="1" applyFill="1" applyBorder="1" applyAlignment="1">
      <alignment horizontal="left" wrapText="1" indent="1"/>
    </xf>
    <xf numFmtId="0" fontId="29" fillId="36" borderId="11" xfId="0" applyFont="1" applyFill="1" applyBorder="1" applyAlignment="1">
      <alignment horizontal="left" wrapText="1" indent="1"/>
    </xf>
    <xf numFmtId="4" fontId="29" fillId="36" borderId="11" xfId="0" applyNumberFormat="1" applyFont="1" applyFill="1" applyBorder="1" applyAlignment="1">
      <alignment horizontal="right" wrapText="1" indent="1"/>
    </xf>
    <xf numFmtId="0" fontId="29" fillId="34" borderId="11" xfId="0" applyFont="1" applyFill="1" applyBorder="1" applyAlignment="1">
      <alignment horizontal="left" wrapText="1" indent="4"/>
    </xf>
    <xf numFmtId="0" fontId="33" fillId="34" borderId="11" xfId="0" applyFont="1" applyFill="1" applyBorder="1" applyAlignment="1">
      <alignment horizontal="left" wrapText="1" indent="5"/>
    </xf>
    <xf numFmtId="4" fontId="33" fillId="34" borderId="11" xfId="0" applyNumberFormat="1" applyFont="1" applyFill="1" applyBorder="1" applyAlignment="1">
      <alignment horizontal="left" wrapText="1" indent="1"/>
    </xf>
    <xf numFmtId="0" fontId="33" fillId="34" borderId="14" xfId="0" applyFont="1" applyFill="1" applyBorder="1" applyAlignment="1">
      <alignment horizontal="left" wrapText="1" indent="1"/>
    </xf>
    <xf numFmtId="0" fontId="33" fillId="34" borderId="12" xfId="0" applyFont="1" applyFill="1" applyBorder="1" applyAlignment="1">
      <alignment horizontal="left" wrapText="1" indent="1"/>
    </xf>
    <xf numFmtId="4" fontId="33" fillId="34" borderId="14" xfId="0" applyNumberFormat="1" applyFont="1" applyFill="1" applyBorder="1" applyAlignment="1">
      <alignment horizontal="right" wrapText="1" indent="1"/>
    </xf>
    <xf numFmtId="4" fontId="33" fillId="34" borderId="12" xfId="0" applyNumberFormat="1" applyFont="1" applyFill="1" applyBorder="1" applyAlignment="1">
      <alignment horizontal="right" wrapText="1" indent="1"/>
    </xf>
    <xf numFmtId="0" fontId="33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wrapText="1" indent="1"/>
    </xf>
    <xf numFmtId="4" fontId="29" fillId="0" borderId="14" xfId="0" applyNumberFormat="1" applyFont="1" applyBorder="1" applyAlignment="1">
      <alignment horizontal="right" wrapText="1" indent="1"/>
    </xf>
    <xf numFmtId="4" fontId="29" fillId="34" borderId="14" xfId="0" applyNumberFormat="1" applyFont="1" applyFill="1" applyBorder="1" applyAlignment="1">
      <alignment horizontal="right" wrapText="1" indent="1"/>
    </xf>
    <xf numFmtId="0" fontId="44" fillId="0" borderId="0" xfId="0" applyFont="1" applyAlignment="1">
      <alignment horizontal="right" wrapText="1" indent="1"/>
    </xf>
    <xf numFmtId="0" fontId="24" fillId="0" borderId="0" xfId="0" applyFont="1" applyAlignment="1">
      <alignment wrapText="1"/>
    </xf>
    <xf numFmtId="164" fontId="24" fillId="0" borderId="0" xfId="0" applyNumberFormat="1" applyFont="1" applyAlignment="1">
      <alignment wrapText="1"/>
    </xf>
    <xf numFmtId="0" fontId="35" fillId="38" borderId="0" xfId="0" applyFont="1" applyFill="1" applyAlignment="1">
      <alignment horizontal="left" indent="1"/>
    </xf>
    <xf numFmtId="0" fontId="28" fillId="38" borderId="0" xfId="0" applyFont="1" applyFill="1" applyAlignment="1">
      <alignment horizontal="center"/>
    </xf>
    <xf numFmtId="0" fontId="28" fillId="38" borderId="0" xfId="0" applyFont="1" applyFill="1" applyAlignment="1">
      <alignment horizontal="right"/>
    </xf>
    <xf numFmtId="0" fontId="35" fillId="38" borderId="0" xfId="0" applyFont="1" applyFill="1" applyAlignment="1">
      <alignment horizontal="right" indent="1"/>
    </xf>
    <xf numFmtId="0" fontId="32" fillId="38" borderId="0" xfId="0" applyFont="1" applyFill="1" applyAlignment="1">
      <alignment wrapText="1"/>
    </xf>
    <xf numFmtId="0" fontId="29" fillId="38" borderId="10" xfId="0" applyFont="1" applyFill="1" applyBorder="1" applyAlignment="1">
      <alignment horizontal="center" vertical="center" wrapText="1" indent="1"/>
    </xf>
    <xf numFmtId="0" fontId="33" fillId="38" borderId="0" xfId="0" applyFont="1" applyFill="1" applyAlignment="1">
      <alignment horizontal="center" vertical="center" wrapText="1" indent="1"/>
    </xf>
    <xf numFmtId="4" fontId="29" fillId="38" borderId="0" xfId="0" applyNumberFormat="1" applyFont="1" applyFill="1" applyAlignment="1">
      <alignment horizontal="right" wrapText="1" indent="1"/>
    </xf>
    <xf numFmtId="0" fontId="29" fillId="38" borderId="0" xfId="0" applyFont="1" applyFill="1" applyAlignment="1">
      <alignment horizontal="left" wrapText="1" indent="2"/>
    </xf>
    <xf numFmtId="2" fontId="29" fillId="38" borderId="0" xfId="0" applyNumberFormat="1" applyFont="1" applyFill="1" applyAlignment="1">
      <alignment horizontal="right" wrapText="1" indent="1"/>
    </xf>
    <xf numFmtId="0" fontId="29" fillId="38" borderId="0" xfId="0" applyFont="1" applyFill="1" applyAlignment="1">
      <alignment horizontal="left" wrapText="1" indent="3"/>
    </xf>
    <xf numFmtId="0" fontId="29" fillId="38" borderId="0" xfId="0" applyFont="1" applyFill="1" applyAlignment="1">
      <alignment horizontal="right" wrapText="1" indent="1"/>
    </xf>
    <xf numFmtId="0" fontId="33" fillId="38" borderId="0" xfId="0" applyFont="1" applyFill="1" applyAlignment="1">
      <alignment horizontal="left" wrapText="1" indent="3"/>
    </xf>
    <xf numFmtId="4" fontId="33" fillId="38" borderId="0" xfId="0" applyNumberFormat="1" applyFont="1" applyFill="1" applyAlignment="1">
      <alignment horizontal="right" wrapText="1" indent="1"/>
    </xf>
    <xf numFmtId="0" fontId="33" fillId="38" borderId="0" xfId="0" applyFont="1" applyFill="1" applyAlignment="1">
      <alignment horizontal="left" wrapText="1" indent="1"/>
    </xf>
    <xf numFmtId="2" fontId="33" fillId="38" borderId="0" xfId="0" applyNumberFormat="1" applyFont="1" applyFill="1" applyAlignment="1">
      <alignment horizontal="right" wrapText="1" indent="1"/>
    </xf>
    <xf numFmtId="0" fontId="33" fillId="38" borderId="0" xfId="0" applyFont="1" applyFill="1" applyAlignment="1">
      <alignment horizontal="right" wrapText="1" indent="1"/>
    </xf>
    <xf numFmtId="0" fontId="3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38" borderId="0" xfId="0" applyFont="1" applyFill="1" applyAlignment="1">
      <alignment horizontal="center"/>
    </xf>
    <xf numFmtId="0" fontId="25" fillId="38" borderId="0" xfId="0" applyFont="1" applyFill="1" applyAlignment="1">
      <alignment horizontal="center"/>
    </xf>
    <xf numFmtId="0" fontId="24" fillId="38" borderId="0" xfId="0" applyFont="1" applyFill="1" applyAlignment="1">
      <alignment horizontal="left"/>
    </xf>
    <xf numFmtId="0" fontId="27" fillId="38" borderId="0" xfId="0" applyFont="1" applyFill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38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2" fillId="38" borderId="0" xfId="0" applyFont="1" applyFill="1" applyAlignment="1">
      <alignment horizontal="center"/>
    </xf>
    <xf numFmtId="0" fontId="28" fillId="38" borderId="0" xfId="0" applyFont="1" applyFill="1" applyAlignment="1">
      <alignment horizontal="center"/>
    </xf>
    <xf numFmtId="0" fontId="35" fillId="38" borderId="0" xfId="0" applyFont="1" applyFill="1" applyAlignment="1">
      <alignment horizontal="justify" wrapText="1"/>
    </xf>
    <xf numFmtId="0" fontId="27" fillId="0" borderId="0" xfId="0" applyFont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F5AC-CB29-4B2C-A2DA-6085B5C41C3E}">
  <sheetPr>
    <pageSetUpPr fitToPage="1"/>
  </sheetPr>
  <dimension ref="A1:H34"/>
  <sheetViews>
    <sheetView showGridLines="0" tabSelected="1" workbookViewId="0">
      <selection sqref="A1:G1"/>
    </sheetView>
  </sheetViews>
  <sheetFormatPr defaultRowHeight="11.25" x14ac:dyDescent="0.15"/>
  <cols>
    <col min="1" max="1" width="60.42578125" style="1" customWidth="1"/>
    <col min="2" max="2" width="22.85546875" style="1" customWidth="1"/>
    <col min="3" max="3" width="14.42578125" style="1" customWidth="1"/>
    <col min="4" max="4" width="16.85546875" style="1" customWidth="1"/>
    <col min="5" max="5" width="21.28515625" style="1" customWidth="1"/>
    <col min="6" max="6" width="14.28515625" style="1" customWidth="1"/>
    <col min="7" max="7" width="13.5703125" style="1" customWidth="1"/>
    <col min="8" max="16384" width="9.140625" style="1"/>
  </cols>
  <sheetData>
    <row r="1" spans="1:8" ht="119.25" customHeight="1" x14ac:dyDescent="0.15">
      <c r="A1" s="163" t="s">
        <v>275</v>
      </c>
      <c r="B1" s="163"/>
      <c r="C1" s="163"/>
      <c r="D1" s="163"/>
      <c r="E1" s="163"/>
      <c r="F1" s="163"/>
      <c r="G1" s="163"/>
    </row>
    <row r="2" spans="1:8" ht="19.5" x14ac:dyDescent="0.3">
      <c r="A2" s="156" t="s">
        <v>268</v>
      </c>
      <c r="B2" s="156"/>
      <c r="C2" s="156"/>
      <c r="D2" s="156"/>
      <c r="E2" s="156"/>
      <c r="F2" s="156"/>
      <c r="G2" s="156"/>
      <c r="H2" s="12"/>
    </row>
    <row r="3" spans="1:8" ht="19.5" x14ac:dyDescent="0.3">
      <c r="A3" s="164" t="s">
        <v>167</v>
      </c>
      <c r="B3" s="164"/>
      <c r="C3" s="164"/>
      <c r="D3" s="164"/>
      <c r="E3" s="164"/>
      <c r="F3" s="164"/>
      <c r="G3" s="164"/>
      <c r="H3" s="13"/>
    </row>
    <row r="4" spans="1:8" ht="19.5" x14ac:dyDescent="0.3">
      <c r="A4" s="156" t="s">
        <v>168</v>
      </c>
      <c r="B4" s="156"/>
      <c r="C4" s="156"/>
      <c r="D4" s="156"/>
      <c r="E4" s="156"/>
      <c r="F4" s="156"/>
      <c r="G4" s="156"/>
      <c r="H4" s="7"/>
    </row>
    <row r="5" spans="1:8" ht="19.5" x14ac:dyDescent="0.3">
      <c r="B5" s="8"/>
      <c r="C5" s="8"/>
      <c r="D5" s="8"/>
      <c r="E5" s="8"/>
      <c r="F5" s="8"/>
      <c r="G5" s="9"/>
      <c r="H5" s="9"/>
    </row>
    <row r="6" spans="1:8" ht="19.5" x14ac:dyDescent="0.3">
      <c r="A6" s="156" t="s">
        <v>169</v>
      </c>
      <c r="B6" s="156"/>
      <c r="C6" s="156"/>
      <c r="D6" s="156"/>
      <c r="E6" s="156"/>
      <c r="F6" s="156"/>
      <c r="G6" s="156"/>
      <c r="H6" s="12"/>
    </row>
    <row r="7" spans="1:8" ht="15.75" x14ac:dyDescent="0.25">
      <c r="B7" s="10"/>
      <c r="C7" s="10"/>
      <c r="D7" s="10"/>
      <c r="E7" s="10"/>
      <c r="F7" s="10"/>
      <c r="G7" s="11"/>
      <c r="H7" s="11"/>
    </row>
    <row r="8" spans="1:8" ht="15.75" x14ac:dyDescent="0.25">
      <c r="A8" s="157" t="s">
        <v>170</v>
      </c>
      <c r="B8" s="157"/>
      <c r="C8" s="157"/>
      <c r="D8" s="157"/>
      <c r="E8" s="157"/>
      <c r="F8" s="157"/>
      <c r="G8" s="157"/>
      <c r="H8" s="14"/>
    </row>
    <row r="11" spans="1:8" ht="15.75" x14ac:dyDescent="0.15">
      <c r="A11" s="162" t="s">
        <v>171</v>
      </c>
      <c r="B11" s="162"/>
      <c r="C11" s="162"/>
      <c r="D11" s="162"/>
      <c r="E11" s="162"/>
      <c r="F11" s="162"/>
      <c r="G11" s="162"/>
    </row>
    <row r="12" spans="1:8" ht="15.75" x14ac:dyDescent="0.15">
      <c r="A12" s="15"/>
      <c r="B12" s="15"/>
      <c r="C12" s="15"/>
      <c r="D12" s="15"/>
      <c r="E12" s="15"/>
      <c r="F12" s="15"/>
      <c r="G12" s="15"/>
    </row>
    <row r="13" spans="1:8" ht="19.5" customHeight="1" thickBot="1" x14ac:dyDescent="0.3">
      <c r="A13" s="67" t="s">
        <v>172</v>
      </c>
      <c r="B13" s="16"/>
      <c r="C13" s="16"/>
      <c r="D13" s="16"/>
      <c r="E13" s="16"/>
      <c r="F13" s="17"/>
      <c r="G13" s="17"/>
    </row>
    <row r="14" spans="1:8" ht="40.5" customHeight="1" thickBot="1" x14ac:dyDescent="0.2">
      <c r="A14" s="85" t="s">
        <v>173</v>
      </c>
      <c r="B14" s="85" t="s">
        <v>174</v>
      </c>
      <c r="C14" s="85" t="s">
        <v>175</v>
      </c>
      <c r="D14" s="85" t="s">
        <v>176</v>
      </c>
      <c r="E14" s="85" t="s">
        <v>197</v>
      </c>
      <c r="F14" s="85" t="s">
        <v>179</v>
      </c>
      <c r="G14" s="85" t="s">
        <v>179</v>
      </c>
    </row>
    <row r="15" spans="1:8" x14ac:dyDescent="0.15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 t="s">
        <v>178</v>
      </c>
      <c r="G15" s="86" t="s">
        <v>180</v>
      </c>
    </row>
    <row r="16" spans="1:8" ht="12.75" x14ac:dyDescent="0.2">
      <c r="A16" s="87" t="s">
        <v>0</v>
      </c>
      <c r="B16" s="87"/>
      <c r="C16" s="87"/>
      <c r="D16" s="87"/>
      <c r="E16" s="87"/>
      <c r="F16" s="87"/>
      <c r="G16" s="88"/>
    </row>
    <row r="17" spans="1:7" ht="12.75" x14ac:dyDescent="0.2">
      <c r="A17" s="126" t="s">
        <v>1</v>
      </c>
      <c r="B17" s="128">
        <v>8263442.7999999998</v>
      </c>
      <c r="C17" s="128">
        <v>10331698</v>
      </c>
      <c r="D17" s="128">
        <v>10451698</v>
      </c>
      <c r="E17" s="128">
        <f>9425149.77+640902.66+38000</f>
        <v>10104052.43</v>
      </c>
      <c r="F17" s="128">
        <f>E17/B17*100</f>
        <v>122.27412562231325</v>
      </c>
      <c r="G17" s="89">
        <f>E17/D17*100</f>
        <v>96.673788603535996</v>
      </c>
    </row>
    <row r="18" spans="1:7" ht="12.75" x14ac:dyDescent="0.2">
      <c r="A18" s="126" t="s">
        <v>2</v>
      </c>
      <c r="B18" s="128">
        <v>2832.79</v>
      </c>
      <c r="C18" s="128">
        <v>6600</v>
      </c>
      <c r="D18" s="128">
        <v>6600</v>
      </c>
      <c r="E18" s="128">
        <v>6270.48</v>
      </c>
      <c r="F18" s="128">
        <f t="shared" ref="F18:F19" si="0">E18/B18*100</f>
        <v>221.35350661362119</v>
      </c>
      <c r="G18" s="89">
        <f>E18/D18*100</f>
        <v>95.007272727272721</v>
      </c>
    </row>
    <row r="19" spans="1:7" ht="12.75" x14ac:dyDescent="0.2">
      <c r="A19" s="126" t="s">
        <v>3</v>
      </c>
      <c r="B19" s="128">
        <v>8043214.3899999997</v>
      </c>
      <c r="C19" s="128">
        <v>9229913</v>
      </c>
      <c r="D19" s="128">
        <v>9229913</v>
      </c>
      <c r="E19" s="128">
        <v>9189388.6500000004</v>
      </c>
      <c r="F19" s="128">
        <f t="shared" si="0"/>
        <v>114.25020152919237</v>
      </c>
      <c r="G19" s="89">
        <f>E19/D19*100</f>
        <v>99.560945482368041</v>
      </c>
    </row>
    <row r="20" spans="1:7" ht="12.75" x14ac:dyDescent="0.2">
      <c r="A20" s="126" t="s">
        <v>4</v>
      </c>
      <c r="B20" s="128">
        <v>237351.1</v>
      </c>
      <c r="C20" s="128">
        <v>1043875</v>
      </c>
      <c r="D20" s="128">
        <v>1163875</v>
      </c>
      <c r="E20" s="128">
        <v>846608.22</v>
      </c>
      <c r="F20" s="128">
        <f>E20/B20*100</f>
        <v>356.69024495778615</v>
      </c>
      <c r="G20" s="89">
        <f>E20/D20*100</f>
        <v>72.740476425733007</v>
      </c>
    </row>
    <row r="21" spans="1:7" ht="12.75" x14ac:dyDescent="0.2">
      <c r="A21" s="90" t="s">
        <v>5</v>
      </c>
      <c r="B21" s="91">
        <f>B17+B18-B19-B20</f>
        <v>-14289.89999999982</v>
      </c>
      <c r="C21" s="91">
        <v>64510</v>
      </c>
      <c r="D21" s="91">
        <v>64510</v>
      </c>
      <c r="E21" s="91">
        <f>E17+E18-E19-E20</f>
        <v>74326.039999999804</v>
      </c>
      <c r="F21" s="91"/>
      <c r="G21" s="92"/>
    </row>
    <row r="22" spans="1:7" ht="12.75" x14ac:dyDescent="0.2">
      <c r="A22" s="93" t="s">
        <v>6</v>
      </c>
      <c r="B22" s="93"/>
      <c r="C22" s="93"/>
      <c r="D22" s="93"/>
      <c r="E22" s="93"/>
      <c r="F22" s="93"/>
      <c r="G22" s="94"/>
    </row>
    <row r="23" spans="1:7" ht="12.75" x14ac:dyDescent="0.2">
      <c r="A23" s="127" t="s">
        <v>182</v>
      </c>
      <c r="B23" s="129">
        <v>0</v>
      </c>
      <c r="C23" s="129">
        <v>0</v>
      </c>
      <c r="D23" s="129">
        <v>0</v>
      </c>
      <c r="E23" s="129">
        <v>0</v>
      </c>
      <c r="F23" s="129" t="s">
        <v>183</v>
      </c>
      <c r="G23" s="95" t="s">
        <v>183</v>
      </c>
    </row>
    <row r="24" spans="1:7" ht="12.75" x14ac:dyDescent="0.2">
      <c r="A24" s="126" t="s">
        <v>7</v>
      </c>
      <c r="B24" s="128">
        <v>37383.58</v>
      </c>
      <c r="C24" s="128">
        <v>34510</v>
      </c>
      <c r="D24" s="128">
        <v>34510</v>
      </c>
      <c r="E24" s="128">
        <v>34507.919999999998</v>
      </c>
      <c r="F24" s="128">
        <f>E24/B24*100</f>
        <v>92.307692307692307</v>
      </c>
      <c r="G24" s="89">
        <f>E24/D24*100</f>
        <v>99.993972761518393</v>
      </c>
    </row>
    <row r="25" spans="1:7" ht="12.75" x14ac:dyDescent="0.2">
      <c r="A25" s="90" t="s">
        <v>8</v>
      </c>
      <c r="B25" s="91">
        <f>-37383.58</f>
        <v>-37383.58</v>
      </c>
      <c r="C25" s="91">
        <v>-34510</v>
      </c>
      <c r="D25" s="91">
        <v>-34510</v>
      </c>
      <c r="E25" s="91">
        <v>-34507.919999999998</v>
      </c>
      <c r="F25" s="91"/>
      <c r="G25" s="92"/>
    </row>
    <row r="26" spans="1:7" ht="12.75" x14ac:dyDescent="0.2">
      <c r="A26" s="96" t="s">
        <v>181</v>
      </c>
      <c r="B26" s="96"/>
      <c r="C26" s="96"/>
      <c r="D26" s="96"/>
      <c r="E26" s="96"/>
      <c r="F26" s="96"/>
      <c r="G26" s="97"/>
    </row>
    <row r="27" spans="1:7" ht="12.75" x14ac:dyDescent="0.2">
      <c r="A27" s="126" t="s">
        <v>184</v>
      </c>
      <c r="B27" s="128">
        <f>B17+B18</f>
        <v>8266275.5899999999</v>
      </c>
      <c r="C27" s="128">
        <v>10338298</v>
      </c>
      <c r="D27" s="128">
        <v>10458298</v>
      </c>
      <c r="E27" s="128">
        <f>9431420.25+486902.66+38000+154000</f>
        <v>10110322.91</v>
      </c>
      <c r="F27" s="128">
        <f>E27/B27*100</f>
        <v>122.3080793753212</v>
      </c>
      <c r="G27" s="89">
        <f>E27/D27*100</f>
        <v>96.672736902314313</v>
      </c>
    </row>
    <row r="28" spans="1:7" ht="12.75" x14ac:dyDescent="0.2">
      <c r="A28" s="126" t="s">
        <v>185</v>
      </c>
      <c r="B28" s="128">
        <f>B19+B20+B24</f>
        <v>8317949.0699999994</v>
      </c>
      <c r="C28" s="128">
        <v>10308298</v>
      </c>
      <c r="D28" s="128">
        <v>10428298</v>
      </c>
      <c r="E28" s="128">
        <v>10070504.789999999</v>
      </c>
      <c r="F28" s="128">
        <f>E28/B28*100</f>
        <v>121.06956540910872</v>
      </c>
      <c r="G28" s="89">
        <f>E28/D28*100</f>
        <v>96.569016247905452</v>
      </c>
    </row>
    <row r="29" spans="1:7" ht="12.75" x14ac:dyDescent="0.2">
      <c r="A29" s="90" t="s">
        <v>9</v>
      </c>
      <c r="B29" s="91">
        <f>B27-B28</f>
        <v>-51673.479999999516</v>
      </c>
      <c r="C29" s="91">
        <v>30000</v>
      </c>
      <c r="D29" s="91">
        <v>30000</v>
      </c>
      <c r="E29" s="91">
        <f>E27-E28</f>
        <v>39818.120000001043</v>
      </c>
      <c r="F29" s="91"/>
      <c r="G29" s="98"/>
    </row>
    <row r="30" spans="1:7" ht="12.75" x14ac:dyDescent="0.2">
      <c r="A30" s="96" t="s">
        <v>10</v>
      </c>
      <c r="B30" s="96"/>
      <c r="C30" s="96"/>
      <c r="D30" s="96"/>
      <c r="E30" s="96"/>
      <c r="F30" s="96"/>
      <c r="G30" s="97"/>
    </row>
    <row r="31" spans="1:7" ht="20.25" customHeight="1" x14ac:dyDescent="0.2">
      <c r="A31" s="126" t="s">
        <v>186</v>
      </c>
      <c r="B31" s="128">
        <v>0</v>
      </c>
      <c r="C31" s="128">
        <v>0</v>
      </c>
      <c r="D31" s="128">
        <v>0</v>
      </c>
      <c r="E31" s="128">
        <v>0</v>
      </c>
      <c r="F31" s="99"/>
      <c r="G31" s="100"/>
    </row>
    <row r="32" spans="1:7" ht="17.25" customHeight="1" x14ac:dyDescent="0.2">
      <c r="A32" s="126" t="s">
        <v>187</v>
      </c>
      <c r="B32" s="128">
        <v>-509068.91</v>
      </c>
      <c r="C32" s="128">
        <v>-30000</v>
      </c>
      <c r="D32" s="128">
        <v>-30000</v>
      </c>
      <c r="E32" s="128">
        <v>-560742.39</v>
      </c>
      <c r="F32" s="99"/>
      <c r="G32" s="100"/>
    </row>
    <row r="33" spans="1:7" ht="25.5" x14ac:dyDescent="0.2">
      <c r="A33" s="131" t="s">
        <v>188</v>
      </c>
      <c r="B33" s="132">
        <v>-509068.91</v>
      </c>
      <c r="C33" s="133">
        <v>-30000</v>
      </c>
      <c r="D33" s="133">
        <v>-30000</v>
      </c>
      <c r="E33" s="133">
        <f>E32</f>
        <v>-560742.39</v>
      </c>
      <c r="F33" s="101"/>
      <c r="G33" s="134"/>
    </row>
    <row r="34" spans="1:7" ht="15" customHeight="1" x14ac:dyDescent="0.2">
      <c r="A34" s="93" t="s">
        <v>5</v>
      </c>
      <c r="B34" s="102">
        <f>B33+B29</f>
        <v>-560742.38999999943</v>
      </c>
      <c r="C34" s="102">
        <v>0</v>
      </c>
      <c r="D34" s="102">
        <v>0</v>
      </c>
      <c r="E34" s="102">
        <f>E33+E29</f>
        <v>-520924.26999999897</v>
      </c>
      <c r="F34" s="93"/>
      <c r="G34" s="94"/>
    </row>
  </sheetData>
  <mergeCells count="7">
    <mergeCell ref="A8:G8"/>
    <mergeCell ref="A11:G11"/>
    <mergeCell ref="A1:G1"/>
    <mergeCell ref="A2:G2"/>
    <mergeCell ref="A3:G3"/>
    <mergeCell ref="A4:G4"/>
    <mergeCell ref="A6:G6"/>
  </mergeCells>
  <printOptions horizontalCentered="1"/>
  <pageMargins left="0.59055118110236227" right="0.39370078740157483" top="0.35433070866141736" bottom="0.23622047244094491" header="0.31496062992125984" footer="0.11811023622047245"/>
  <pageSetup paperSize="9"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B8210-6B12-4011-A0B7-29A961BF48B2}">
  <sheetPr>
    <pageSetUpPr fitToPage="1"/>
  </sheetPr>
  <dimension ref="A1:G138"/>
  <sheetViews>
    <sheetView topLeftCell="A98" workbookViewId="0">
      <selection activeCell="E130" sqref="E130"/>
    </sheetView>
  </sheetViews>
  <sheetFormatPr defaultColWidth="26.42578125" defaultRowHeight="11.25" x14ac:dyDescent="0.15"/>
  <cols>
    <col min="1" max="1" width="72.7109375" style="18" customWidth="1"/>
    <col min="2" max="2" width="25.28515625" style="18" customWidth="1"/>
    <col min="3" max="3" width="13.85546875" style="18" customWidth="1"/>
    <col min="4" max="4" width="13.7109375" style="18" customWidth="1"/>
    <col min="5" max="5" width="25.5703125" style="18" customWidth="1"/>
    <col min="6" max="6" width="11.5703125" style="18" customWidth="1"/>
    <col min="7" max="7" width="11.42578125" style="18" bestFit="1" customWidth="1"/>
    <col min="8" max="16384" width="26.42578125" style="18"/>
  </cols>
  <sheetData>
    <row r="1" spans="1:7" ht="12.75" x14ac:dyDescent="0.2">
      <c r="A1" s="137"/>
      <c r="B1" s="137"/>
      <c r="C1" s="137"/>
      <c r="D1" s="137"/>
      <c r="E1" s="137"/>
      <c r="F1" s="137"/>
      <c r="G1" s="137"/>
    </row>
    <row r="2" spans="1:7" ht="12.75" x14ac:dyDescent="0.2">
      <c r="A2" s="165" t="s">
        <v>189</v>
      </c>
      <c r="B2" s="165"/>
      <c r="C2" s="165"/>
      <c r="D2" s="165"/>
      <c r="E2" s="165"/>
      <c r="F2" s="165"/>
      <c r="G2" s="165"/>
    </row>
    <row r="3" spans="1:7" ht="12.75" x14ac:dyDescent="0.2">
      <c r="A3" s="138"/>
      <c r="B3" s="138"/>
      <c r="C3" s="138"/>
      <c r="D3" s="138"/>
      <c r="E3" s="138"/>
      <c r="F3" s="138"/>
      <c r="G3" s="139"/>
    </row>
    <row r="4" spans="1:7" ht="15.75" customHeight="1" x14ac:dyDescent="0.2">
      <c r="A4" s="166" t="s">
        <v>191</v>
      </c>
      <c r="B4" s="166"/>
      <c r="C4" s="166"/>
      <c r="D4" s="166"/>
      <c r="E4" s="166"/>
      <c r="F4" s="166"/>
      <c r="G4" s="166"/>
    </row>
    <row r="5" spans="1:7" ht="12.75" x14ac:dyDescent="0.2">
      <c r="A5" s="137"/>
      <c r="B5" s="137"/>
      <c r="C5" s="137"/>
      <c r="D5" s="137"/>
      <c r="E5" s="137"/>
      <c r="F5" s="137"/>
      <c r="G5" s="140"/>
    </row>
    <row r="6" spans="1:7" ht="15.75" x14ac:dyDescent="0.25">
      <c r="A6" s="33" t="s">
        <v>0</v>
      </c>
      <c r="B6" s="137"/>
      <c r="C6" s="137"/>
      <c r="D6" s="137"/>
      <c r="E6" s="137"/>
      <c r="F6" s="137"/>
      <c r="G6" s="140"/>
    </row>
    <row r="7" spans="1:7" ht="12.75" x14ac:dyDescent="0.2">
      <c r="A7" s="141"/>
      <c r="B7" s="137"/>
      <c r="C7" s="137"/>
      <c r="D7" s="137"/>
      <c r="E7" s="137"/>
      <c r="F7" s="137"/>
      <c r="G7" s="140"/>
    </row>
    <row r="8" spans="1:7" ht="15.75" x14ac:dyDescent="0.25">
      <c r="A8" s="159" t="s">
        <v>190</v>
      </c>
      <c r="B8" s="159"/>
      <c r="C8" s="159"/>
      <c r="D8" s="159"/>
      <c r="E8" s="159"/>
      <c r="F8" s="159"/>
      <c r="G8" s="159"/>
    </row>
    <row r="9" spans="1:7" ht="13.5" thickBot="1" x14ac:dyDescent="0.25">
      <c r="A9" s="137"/>
      <c r="B9" s="137"/>
      <c r="C9" s="137"/>
      <c r="D9" s="137"/>
      <c r="E9" s="137"/>
      <c r="F9" s="137"/>
      <c r="G9" s="137"/>
    </row>
    <row r="10" spans="1:7" ht="43.5" customHeight="1" thickBot="1" x14ac:dyDescent="0.2">
      <c r="A10" s="142" t="s">
        <v>192</v>
      </c>
      <c r="B10" s="142" t="s">
        <v>174</v>
      </c>
      <c r="C10" s="142" t="s">
        <v>175</v>
      </c>
      <c r="D10" s="142" t="s">
        <v>176</v>
      </c>
      <c r="E10" s="142" t="s">
        <v>197</v>
      </c>
      <c r="F10" s="142" t="s">
        <v>177</v>
      </c>
      <c r="G10" s="142" t="s">
        <v>177</v>
      </c>
    </row>
    <row r="11" spans="1:7" ht="11.25" customHeight="1" x14ac:dyDescent="0.15">
      <c r="A11" s="143">
        <v>1</v>
      </c>
      <c r="B11" s="143">
        <v>2</v>
      </c>
      <c r="C11" s="143">
        <v>3</v>
      </c>
      <c r="D11" s="143">
        <v>4</v>
      </c>
      <c r="E11" s="143">
        <v>5</v>
      </c>
      <c r="F11" s="143" t="s">
        <v>178</v>
      </c>
      <c r="G11" s="143" t="s">
        <v>180</v>
      </c>
    </row>
    <row r="12" spans="1:7" ht="12.75" x14ac:dyDescent="0.2">
      <c r="A12" s="87" t="s">
        <v>0</v>
      </c>
      <c r="B12" s="87"/>
      <c r="C12" s="87"/>
      <c r="D12" s="87"/>
      <c r="E12" s="87"/>
      <c r="F12" s="87"/>
      <c r="G12" s="87"/>
    </row>
    <row r="13" spans="1:7" ht="12.75" x14ac:dyDescent="0.2">
      <c r="A13" s="74" t="s">
        <v>1</v>
      </c>
      <c r="B13" s="75">
        <f>B14+B22+B27+B30+B36+B43</f>
        <v>8263442.7999999998</v>
      </c>
      <c r="C13" s="75">
        <v>10331698</v>
      </c>
      <c r="D13" s="75">
        <v>10451698</v>
      </c>
      <c r="E13" s="75">
        <v>10104052.43</v>
      </c>
      <c r="F13" s="75">
        <f t="shared" ref="F13:F18" si="0">E13/B13*100</f>
        <v>122.27412562231325</v>
      </c>
      <c r="G13" s="75">
        <f>E13/D13*100</f>
        <v>96.673788603535996</v>
      </c>
    </row>
    <row r="14" spans="1:7" ht="12.75" x14ac:dyDescent="0.2">
      <c r="A14" s="145" t="s">
        <v>11</v>
      </c>
      <c r="B14" s="144">
        <v>396245.78</v>
      </c>
      <c r="C14" s="144">
        <v>451128</v>
      </c>
      <c r="D14" s="144">
        <v>451128</v>
      </c>
      <c r="E14" s="144">
        <v>297989.75</v>
      </c>
      <c r="F14" s="146">
        <f t="shared" si="0"/>
        <v>75.20326147069629</v>
      </c>
      <c r="G14" s="146">
        <f>E14/D14*100</f>
        <v>66.054368161586069</v>
      </c>
    </row>
    <row r="15" spans="1:7" ht="12.75" x14ac:dyDescent="0.2">
      <c r="A15" s="147" t="s">
        <v>12</v>
      </c>
      <c r="B15" s="144">
        <v>9434.39</v>
      </c>
      <c r="C15" s="148">
        <v>0</v>
      </c>
      <c r="D15" s="148">
        <v>0</v>
      </c>
      <c r="E15" s="144">
        <v>5529.87</v>
      </c>
      <c r="F15" s="146">
        <f t="shared" si="0"/>
        <v>58.613964442852165</v>
      </c>
      <c r="G15" s="146" t="s">
        <v>183</v>
      </c>
    </row>
    <row r="16" spans="1:7" ht="12.75" x14ac:dyDescent="0.2">
      <c r="A16" s="149" t="s">
        <v>13</v>
      </c>
      <c r="B16" s="150">
        <v>9434.39</v>
      </c>
      <c r="C16" s="151"/>
      <c r="D16" s="151"/>
      <c r="E16" s="150">
        <v>5529.87</v>
      </c>
      <c r="F16" s="150">
        <f t="shared" si="0"/>
        <v>58.613964442852165</v>
      </c>
      <c r="G16" s="146" t="s">
        <v>183</v>
      </c>
    </row>
    <row r="17" spans="1:7" ht="12.75" x14ac:dyDescent="0.2">
      <c r="A17" s="147" t="s">
        <v>14</v>
      </c>
      <c r="B17" s="144">
        <v>73160.53</v>
      </c>
      <c r="C17" s="148">
        <v>0</v>
      </c>
      <c r="D17" s="148">
        <v>0</v>
      </c>
      <c r="E17" s="144">
        <v>49903.57</v>
      </c>
      <c r="F17" s="146">
        <f t="shared" si="0"/>
        <v>68.211055879447571</v>
      </c>
      <c r="G17" s="146" t="s">
        <v>183</v>
      </c>
    </row>
    <row r="18" spans="1:7" ht="12.75" x14ac:dyDescent="0.2">
      <c r="A18" s="149" t="s">
        <v>15</v>
      </c>
      <c r="B18" s="150">
        <v>50949.48</v>
      </c>
      <c r="C18" s="151"/>
      <c r="D18" s="151"/>
      <c r="E18" s="150">
        <v>18280.05</v>
      </c>
      <c r="F18" s="152">
        <f t="shared" si="0"/>
        <v>35.878776387904246</v>
      </c>
      <c r="G18" s="146" t="s">
        <v>183</v>
      </c>
    </row>
    <row r="19" spans="1:7" ht="12.75" x14ac:dyDescent="0.2">
      <c r="A19" s="149" t="s">
        <v>16</v>
      </c>
      <c r="B19" s="150">
        <v>22211.05</v>
      </c>
      <c r="C19" s="151"/>
      <c r="D19" s="151"/>
      <c r="E19" s="150">
        <v>31623.52</v>
      </c>
      <c r="F19" s="152">
        <f t="shared" ref="F19:F24" si="1">E19/B19*100</f>
        <v>142.37742024802969</v>
      </c>
      <c r="G19" s="146" t="s">
        <v>183</v>
      </c>
    </row>
    <row r="20" spans="1:7" ht="12.75" x14ac:dyDescent="0.2">
      <c r="A20" s="147" t="s">
        <v>17</v>
      </c>
      <c r="B20" s="144">
        <v>313650.86</v>
      </c>
      <c r="C20" s="148">
        <v>0</v>
      </c>
      <c r="D20" s="148">
        <v>0</v>
      </c>
      <c r="E20" s="144">
        <v>242556.31</v>
      </c>
      <c r="F20" s="146">
        <f t="shared" si="1"/>
        <v>77.333220128903847</v>
      </c>
      <c r="G20" s="146" t="s">
        <v>183</v>
      </c>
    </row>
    <row r="21" spans="1:7" ht="12.75" x14ac:dyDescent="0.2">
      <c r="A21" s="149" t="s">
        <v>18</v>
      </c>
      <c r="B21" s="150">
        <v>313650.86</v>
      </c>
      <c r="C21" s="151"/>
      <c r="D21" s="151"/>
      <c r="E21" s="150">
        <v>242556.31</v>
      </c>
      <c r="F21" s="152">
        <f t="shared" si="1"/>
        <v>77.333220128903847</v>
      </c>
      <c r="G21" s="146" t="s">
        <v>183</v>
      </c>
    </row>
    <row r="22" spans="1:7" ht="12.75" x14ac:dyDescent="0.2">
      <c r="A22" s="145" t="s">
        <v>19</v>
      </c>
      <c r="B22" s="144">
        <v>4400.8999999999996</v>
      </c>
      <c r="C22" s="144">
        <v>9395</v>
      </c>
      <c r="D22" s="144">
        <v>9395</v>
      </c>
      <c r="E22" s="144">
        <v>10268.07</v>
      </c>
      <c r="F22" s="146">
        <f t="shared" si="1"/>
        <v>233.31750323797405</v>
      </c>
      <c r="G22" s="152">
        <f t="shared" ref="G22:G47" si="2">E22/D22*100</f>
        <v>109.29292176689729</v>
      </c>
    </row>
    <row r="23" spans="1:7" ht="12.75" x14ac:dyDescent="0.2">
      <c r="A23" s="147" t="s">
        <v>20</v>
      </c>
      <c r="B23" s="144">
        <v>4400.8999999999996</v>
      </c>
      <c r="C23" s="148">
        <v>0</v>
      </c>
      <c r="D23" s="148">
        <v>0</v>
      </c>
      <c r="E23" s="144">
        <v>10268.07</v>
      </c>
      <c r="F23" s="146">
        <f t="shared" si="1"/>
        <v>233.31750323797405</v>
      </c>
      <c r="G23" s="146" t="s">
        <v>183</v>
      </c>
    </row>
    <row r="24" spans="1:7" ht="12.75" x14ac:dyDescent="0.2">
      <c r="A24" s="149" t="s">
        <v>21</v>
      </c>
      <c r="B24" s="150">
        <v>4345.72</v>
      </c>
      <c r="C24" s="151"/>
      <c r="D24" s="151"/>
      <c r="E24" s="150">
        <v>6077.06</v>
      </c>
      <c r="F24" s="152">
        <f t="shared" si="1"/>
        <v>139.84011855342729</v>
      </c>
      <c r="G24" s="146" t="s">
        <v>183</v>
      </c>
    </row>
    <row r="25" spans="1:7" ht="12.75" x14ac:dyDescent="0.2">
      <c r="A25" s="149" t="s">
        <v>22</v>
      </c>
      <c r="B25" s="153">
        <v>55.18</v>
      </c>
      <c r="C25" s="151"/>
      <c r="D25" s="151"/>
      <c r="E25" s="150">
        <v>1398.01</v>
      </c>
      <c r="F25" s="152">
        <f>E25/B25*100</f>
        <v>2533.5447625951433</v>
      </c>
      <c r="G25" s="146" t="s">
        <v>183</v>
      </c>
    </row>
    <row r="26" spans="1:7" ht="12.75" x14ac:dyDescent="0.2">
      <c r="A26" s="149" t="s">
        <v>23</v>
      </c>
      <c r="B26" s="151"/>
      <c r="C26" s="151"/>
      <c r="D26" s="151"/>
      <c r="E26" s="150">
        <v>2793</v>
      </c>
      <c r="F26" s="152"/>
      <c r="G26" s="146" t="s">
        <v>183</v>
      </c>
    </row>
    <row r="27" spans="1:7" ht="25.5" x14ac:dyDescent="0.2">
      <c r="A27" s="145" t="s">
        <v>24</v>
      </c>
      <c r="B27" s="144">
        <v>275119.02</v>
      </c>
      <c r="C27" s="144">
        <v>302850</v>
      </c>
      <c r="D27" s="144">
        <v>302850</v>
      </c>
      <c r="E27" s="144">
        <v>315090.96999999997</v>
      </c>
      <c r="F27" s="146">
        <f t="shared" ref="F27:F38" si="3">E27/B27*100</f>
        <v>114.5289664087928</v>
      </c>
      <c r="G27" s="152">
        <f t="shared" si="2"/>
        <v>104.041925045402</v>
      </c>
    </row>
    <row r="28" spans="1:7" ht="12.75" x14ac:dyDescent="0.2">
      <c r="A28" s="147" t="s">
        <v>25</v>
      </c>
      <c r="B28" s="144">
        <v>275119.02</v>
      </c>
      <c r="C28" s="148">
        <v>0</v>
      </c>
      <c r="D28" s="148">
        <v>0</v>
      </c>
      <c r="E28" s="144">
        <v>315090.96999999997</v>
      </c>
      <c r="F28" s="146">
        <f t="shared" si="3"/>
        <v>114.5289664087928</v>
      </c>
      <c r="G28" s="146" t="s">
        <v>183</v>
      </c>
    </row>
    <row r="29" spans="1:7" ht="12.75" x14ac:dyDescent="0.2">
      <c r="A29" s="149" t="s">
        <v>26</v>
      </c>
      <c r="B29" s="150">
        <v>275119.02</v>
      </c>
      <c r="C29" s="151"/>
      <c r="D29" s="151"/>
      <c r="E29" s="150">
        <v>315090.96999999997</v>
      </c>
      <c r="F29" s="152">
        <f t="shared" si="3"/>
        <v>114.5289664087928</v>
      </c>
      <c r="G29" s="146" t="s">
        <v>183</v>
      </c>
    </row>
    <row r="30" spans="1:7" ht="25.5" x14ac:dyDescent="0.2">
      <c r="A30" s="145" t="s">
        <v>27</v>
      </c>
      <c r="B30" s="144">
        <v>775745.07</v>
      </c>
      <c r="C30" s="144">
        <v>901450</v>
      </c>
      <c r="D30" s="144">
        <v>901450</v>
      </c>
      <c r="E30" s="144">
        <v>901930.13</v>
      </c>
      <c r="F30" s="146">
        <f t="shared" si="3"/>
        <v>116.2663051149007</v>
      </c>
      <c r="G30" s="152">
        <f t="shared" si="2"/>
        <v>100.05326196683122</v>
      </c>
    </row>
    <row r="31" spans="1:7" ht="12.75" x14ac:dyDescent="0.2">
      <c r="A31" s="147" t="s">
        <v>28</v>
      </c>
      <c r="B31" s="144">
        <v>750098.4</v>
      </c>
      <c r="C31" s="148">
        <v>0</v>
      </c>
      <c r="D31" s="148">
        <v>0</v>
      </c>
      <c r="E31" s="144">
        <v>875906.67</v>
      </c>
      <c r="F31" s="146">
        <f t="shared" si="3"/>
        <v>116.77223548270467</v>
      </c>
      <c r="G31" s="146" t="s">
        <v>183</v>
      </c>
    </row>
    <row r="32" spans="1:7" ht="12.75" x14ac:dyDescent="0.2">
      <c r="A32" s="149" t="s">
        <v>29</v>
      </c>
      <c r="B32" s="150">
        <v>750098.4</v>
      </c>
      <c r="C32" s="151"/>
      <c r="D32" s="151"/>
      <c r="E32" s="150">
        <v>875906.67</v>
      </c>
      <c r="F32" s="152">
        <f t="shared" si="3"/>
        <v>116.77223548270467</v>
      </c>
      <c r="G32" s="146" t="s">
        <v>183</v>
      </c>
    </row>
    <row r="33" spans="1:7" ht="25.5" x14ac:dyDescent="0.2">
      <c r="A33" s="147" t="s">
        <v>30</v>
      </c>
      <c r="B33" s="144">
        <v>25646.67</v>
      </c>
      <c r="C33" s="148">
        <v>0</v>
      </c>
      <c r="D33" s="148">
        <v>0</v>
      </c>
      <c r="E33" s="144">
        <v>26023.46</v>
      </c>
      <c r="F33" s="146">
        <f t="shared" si="3"/>
        <v>101.46915759433877</v>
      </c>
      <c r="G33" s="146" t="s">
        <v>183</v>
      </c>
    </row>
    <row r="34" spans="1:7" ht="12.75" x14ac:dyDescent="0.2">
      <c r="A34" s="149" t="s">
        <v>31</v>
      </c>
      <c r="B34" s="150">
        <v>10692.67</v>
      </c>
      <c r="C34" s="151"/>
      <c r="D34" s="151"/>
      <c r="E34" s="150">
        <v>25216.76</v>
      </c>
      <c r="F34" s="152">
        <f t="shared" si="3"/>
        <v>235.83221028985278</v>
      </c>
      <c r="G34" s="146" t="s">
        <v>183</v>
      </c>
    </row>
    <row r="35" spans="1:7" ht="12.75" x14ac:dyDescent="0.2">
      <c r="A35" s="149" t="s">
        <v>32</v>
      </c>
      <c r="B35" s="150">
        <v>14954</v>
      </c>
      <c r="C35" s="151"/>
      <c r="D35" s="151"/>
      <c r="E35" s="153">
        <v>806.7</v>
      </c>
      <c r="F35" s="152">
        <f t="shared" si="3"/>
        <v>5.3945432660157815</v>
      </c>
      <c r="G35" s="146" t="s">
        <v>183</v>
      </c>
    </row>
    <row r="36" spans="1:7" ht="12.75" x14ac:dyDescent="0.2">
      <c r="A36" s="145" t="s">
        <v>33</v>
      </c>
      <c r="B36" s="144">
        <v>6811930.6699999999</v>
      </c>
      <c r="C36" s="144">
        <v>8665675</v>
      </c>
      <c r="D36" s="144">
        <v>8785675</v>
      </c>
      <c r="E36" s="144">
        <v>8526192.5600000005</v>
      </c>
      <c r="F36" s="146">
        <f t="shared" si="3"/>
        <v>125.16558040658978</v>
      </c>
      <c r="G36" s="152">
        <f t="shared" si="2"/>
        <v>97.046528126751795</v>
      </c>
    </row>
    <row r="37" spans="1:7" ht="25.5" x14ac:dyDescent="0.2">
      <c r="A37" s="145" t="s">
        <v>193</v>
      </c>
      <c r="B37" s="144">
        <v>399397.75</v>
      </c>
      <c r="C37" s="144"/>
      <c r="D37" s="144"/>
      <c r="E37" s="144">
        <v>678902.66</v>
      </c>
      <c r="F37" s="146">
        <f t="shared" si="3"/>
        <v>169.9815935367688</v>
      </c>
      <c r="G37" s="146" t="s">
        <v>183</v>
      </c>
    </row>
    <row r="38" spans="1:7" ht="12.75" x14ac:dyDescent="0.2">
      <c r="A38" s="149" t="s">
        <v>194</v>
      </c>
      <c r="B38" s="150">
        <v>160068.84</v>
      </c>
      <c r="C38" s="144"/>
      <c r="D38" s="144"/>
      <c r="E38" s="150">
        <v>146584</v>
      </c>
      <c r="F38" s="150">
        <f t="shared" si="3"/>
        <v>91.575599598272845</v>
      </c>
      <c r="G38" s="146" t="s">
        <v>183</v>
      </c>
    </row>
    <row r="39" spans="1:7" ht="25.5" x14ac:dyDescent="0.2">
      <c r="A39" s="149" t="s">
        <v>195</v>
      </c>
      <c r="B39" s="150">
        <v>202328.91</v>
      </c>
      <c r="C39" s="144"/>
      <c r="D39" s="144"/>
      <c r="E39" s="150">
        <v>498318.66</v>
      </c>
      <c r="F39" s="150">
        <f t="shared" ref="F39" si="4">E39/B39*100</f>
        <v>246.29137773736832</v>
      </c>
      <c r="G39" s="146" t="s">
        <v>183</v>
      </c>
    </row>
    <row r="40" spans="1:7" ht="25.5" x14ac:dyDescent="0.2">
      <c r="A40" s="149" t="s">
        <v>196</v>
      </c>
      <c r="B40" s="150">
        <v>37000</v>
      </c>
      <c r="C40" s="144"/>
      <c r="D40" s="144"/>
      <c r="E40" s="150">
        <v>34000</v>
      </c>
      <c r="F40" s="150">
        <f>E40/B40*100</f>
        <v>91.891891891891902</v>
      </c>
      <c r="G40" s="146" t="s">
        <v>183</v>
      </c>
    </row>
    <row r="41" spans="1:7" ht="12.75" x14ac:dyDescent="0.2">
      <c r="A41" s="147" t="s">
        <v>34</v>
      </c>
      <c r="B41" s="144">
        <v>6412532.9199999999</v>
      </c>
      <c r="C41" s="148">
        <v>0</v>
      </c>
      <c r="D41" s="148">
        <v>0</v>
      </c>
      <c r="E41" s="144">
        <v>7847289.9000000004</v>
      </c>
      <c r="F41" s="146">
        <f>E41/B41*100</f>
        <v>122.37426299247755</v>
      </c>
      <c r="G41" s="146" t="s">
        <v>183</v>
      </c>
    </row>
    <row r="42" spans="1:7" ht="12.75" x14ac:dyDescent="0.2">
      <c r="A42" s="149" t="s">
        <v>35</v>
      </c>
      <c r="B42" s="150">
        <v>6412532.9199999999</v>
      </c>
      <c r="C42" s="151"/>
      <c r="D42" s="151"/>
      <c r="E42" s="150">
        <v>7847289.9000000004</v>
      </c>
      <c r="F42" s="152">
        <f>E42/B42*100</f>
        <v>122.37426299247755</v>
      </c>
      <c r="G42" s="146" t="s">
        <v>183</v>
      </c>
    </row>
    <row r="43" spans="1:7" ht="12.75" x14ac:dyDescent="0.2">
      <c r="A43" s="145" t="s">
        <v>36</v>
      </c>
      <c r="B43" s="148">
        <v>1.36</v>
      </c>
      <c r="C43" s="144">
        <v>1200</v>
      </c>
      <c r="D43" s="144">
        <v>1200</v>
      </c>
      <c r="E43" s="144">
        <v>52580.95</v>
      </c>
      <c r="F43" s="146">
        <f>E43/B43*100</f>
        <v>3866246.3235294111</v>
      </c>
      <c r="G43" s="152">
        <f t="shared" si="2"/>
        <v>4381.7458333333325</v>
      </c>
    </row>
    <row r="44" spans="1:7" ht="12.75" x14ac:dyDescent="0.2">
      <c r="A44" s="147" t="s">
        <v>37</v>
      </c>
      <c r="B44" s="148">
        <v>1.36</v>
      </c>
      <c r="C44" s="148">
        <v>0</v>
      </c>
      <c r="D44" s="148">
        <v>0</v>
      </c>
      <c r="E44" s="144">
        <v>52580.95</v>
      </c>
      <c r="F44" s="146">
        <v>3866246.32</v>
      </c>
      <c r="G44" s="146" t="s">
        <v>183</v>
      </c>
    </row>
    <row r="45" spans="1:7" ht="12.75" x14ac:dyDescent="0.2">
      <c r="A45" s="149" t="s">
        <v>38</v>
      </c>
      <c r="B45" s="153">
        <v>1.36</v>
      </c>
      <c r="C45" s="151"/>
      <c r="D45" s="151"/>
      <c r="E45" s="150">
        <v>52580.95</v>
      </c>
      <c r="F45" s="152">
        <f t="shared" ref="F45:F51" si="5">E45/B45*100</f>
        <v>3866246.3235294111</v>
      </c>
      <c r="G45" s="146" t="s">
        <v>183</v>
      </c>
    </row>
    <row r="46" spans="1:7" ht="12.75" x14ac:dyDescent="0.2">
      <c r="A46" s="74" t="s">
        <v>2</v>
      </c>
      <c r="B46" s="75">
        <v>2832.79</v>
      </c>
      <c r="C46" s="75">
        <v>6600</v>
      </c>
      <c r="D46" s="75">
        <v>6600</v>
      </c>
      <c r="E46" s="75">
        <v>6270.48</v>
      </c>
      <c r="F46" s="76">
        <f t="shared" si="5"/>
        <v>221.35350661362119</v>
      </c>
      <c r="G46" s="76">
        <f>E46/D46*100</f>
        <v>95.007272727272721</v>
      </c>
    </row>
    <row r="47" spans="1:7" ht="12.75" x14ac:dyDescent="0.2">
      <c r="A47" s="145" t="s">
        <v>39</v>
      </c>
      <c r="B47" s="144">
        <v>2832.79</v>
      </c>
      <c r="C47" s="144">
        <v>6600</v>
      </c>
      <c r="D47" s="144">
        <v>6600</v>
      </c>
      <c r="E47" s="144">
        <v>6270.48</v>
      </c>
      <c r="F47" s="146">
        <f t="shared" si="5"/>
        <v>221.35350661362119</v>
      </c>
      <c r="G47" s="152">
        <f t="shared" si="2"/>
        <v>95.007272727272721</v>
      </c>
    </row>
    <row r="48" spans="1:7" ht="12.75" x14ac:dyDescent="0.2">
      <c r="A48" s="147" t="s">
        <v>40</v>
      </c>
      <c r="B48" s="144">
        <v>1367.46</v>
      </c>
      <c r="C48" s="148">
        <v>0</v>
      </c>
      <c r="D48" s="148">
        <v>0</v>
      </c>
      <c r="E48" s="148">
        <v>769.98</v>
      </c>
      <c r="F48" s="146">
        <f t="shared" si="5"/>
        <v>56.307314290728797</v>
      </c>
      <c r="G48" s="146" t="s">
        <v>183</v>
      </c>
    </row>
    <row r="49" spans="1:7" ht="12.75" x14ac:dyDescent="0.2">
      <c r="A49" s="149" t="s">
        <v>41</v>
      </c>
      <c r="B49" s="150">
        <v>1367.46</v>
      </c>
      <c r="C49" s="151"/>
      <c r="D49" s="151"/>
      <c r="E49" s="153">
        <v>769.98</v>
      </c>
      <c r="F49" s="152">
        <f t="shared" si="5"/>
        <v>56.307314290728797</v>
      </c>
      <c r="G49" s="146" t="s">
        <v>183</v>
      </c>
    </row>
    <row r="50" spans="1:7" ht="12.75" x14ac:dyDescent="0.2">
      <c r="A50" s="147" t="s">
        <v>42</v>
      </c>
      <c r="B50" s="148">
        <v>685.33</v>
      </c>
      <c r="C50" s="148">
        <v>0</v>
      </c>
      <c r="D50" s="148">
        <v>0</v>
      </c>
      <c r="E50" s="144">
        <v>4375</v>
      </c>
      <c r="F50" s="146">
        <f t="shared" si="5"/>
        <v>638.37859133556094</v>
      </c>
      <c r="G50" s="146" t="s">
        <v>183</v>
      </c>
    </row>
    <row r="51" spans="1:7" ht="12.75" x14ac:dyDescent="0.2">
      <c r="A51" s="149" t="s">
        <v>43</v>
      </c>
      <c r="B51" s="153">
        <v>520</v>
      </c>
      <c r="C51" s="151"/>
      <c r="D51" s="151"/>
      <c r="E51" s="151"/>
      <c r="F51" s="152">
        <f t="shared" si="5"/>
        <v>0</v>
      </c>
      <c r="G51" s="146" t="s">
        <v>183</v>
      </c>
    </row>
    <row r="52" spans="1:7" ht="12.75" x14ac:dyDescent="0.2">
      <c r="A52" s="149" t="s">
        <v>44</v>
      </c>
      <c r="B52" s="151"/>
      <c r="C52" s="151"/>
      <c r="D52" s="151"/>
      <c r="E52" s="150">
        <v>4000</v>
      </c>
      <c r="F52" s="152"/>
      <c r="G52" s="146" t="s">
        <v>183</v>
      </c>
    </row>
    <row r="53" spans="1:7" ht="12.75" x14ac:dyDescent="0.2">
      <c r="A53" s="149" t="s">
        <v>45</v>
      </c>
      <c r="B53" s="153">
        <v>165.33</v>
      </c>
      <c r="C53" s="151"/>
      <c r="D53" s="151"/>
      <c r="E53" s="153">
        <v>375</v>
      </c>
      <c r="F53" s="152">
        <f>E53/B53*100</f>
        <v>226.81908909453816</v>
      </c>
      <c r="G53" s="146" t="s">
        <v>183</v>
      </c>
    </row>
    <row r="54" spans="1:7" ht="12.75" x14ac:dyDescent="0.2">
      <c r="A54" s="147" t="s">
        <v>46</v>
      </c>
      <c r="B54" s="148">
        <v>780</v>
      </c>
      <c r="C54" s="148">
        <v>0</v>
      </c>
      <c r="D54" s="148">
        <v>0</v>
      </c>
      <c r="E54" s="144">
        <v>1125.5</v>
      </c>
      <c r="F54" s="146">
        <f>E54/B54*100</f>
        <v>144.2948717948718</v>
      </c>
      <c r="G54" s="146" t="s">
        <v>183</v>
      </c>
    </row>
    <row r="55" spans="1:7" ht="12.75" x14ac:dyDescent="0.2">
      <c r="A55" s="149" t="s">
        <v>47</v>
      </c>
      <c r="B55" s="153">
        <v>780</v>
      </c>
      <c r="C55" s="151"/>
      <c r="D55" s="151"/>
      <c r="E55" s="150">
        <v>1125.5</v>
      </c>
      <c r="F55" s="152">
        <f>E55/B55*100</f>
        <v>144.2948717948718</v>
      </c>
      <c r="G55" s="146" t="s">
        <v>183</v>
      </c>
    </row>
    <row r="56" spans="1:7" ht="14.25" customHeight="1" x14ac:dyDescent="0.2">
      <c r="A56" s="77" t="s">
        <v>48</v>
      </c>
      <c r="B56" s="78">
        <f>B13+B46</f>
        <v>8266275.5899999999</v>
      </c>
      <c r="C56" s="78">
        <v>10338298</v>
      </c>
      <c r="D56" s="78">
        <v>10458298</v>
      </c>
      <c r="E56" s="78">
        <f>E13+E46</f>
        <v>10110322.91</v>
      </c>
      <c r="F56" s="79">
        <f>E56/B56*100</f>
        <v>122.3080793753212</v>
      </c>
      <c r="G56" s="80">
        <f>E56/D56*100</f>
        <v>96.672736902314313</v>
      </c>
    </row>
    <row r="57" spans="1:7" ht="14.25" customHeight="1" x14ac:dyDescent="0.2">
      <c r="A57" s="147"/>
      <c r="B57" s="144"/>
      <c r="C57" s="148"/>
      <c r="D57" s="148"/>
      <c r="E57" s="144"/>
      <c r="F57" s="146"/>
      <c r="G57" s="152"/>
    </row>
    <row r="58" spans="1:7" ht="12.75" x14ac:dyDescent="0.2">
      <c r="A58" s="74" t="s">
        <v>3</v>
      </c>
      <c r="B58" s="75">
        <f>B59+B68+B103+B110+B113</f>
        <v>8043214.3899999987</v>
      </c>
      <c r="C58" s="75">
        <v>9229913</v>
      </c>
      <c r="D58" s="75">
        <v>9229913</v>
      </c>
      <c r="E58" s="75">
        <f>E59+E68+E103+E110+E113</f>
        <v>9189388.6500000004</v>
      </c>
      <c r="F58" s="76">
        <f>E58/B58*100</f>
        <v>114.25020152919238</v>
      </c>
      <c r="G58" s="76">
        <f t="shared" ref="G58:G121" si="6">E58/D58*100</f>
        <v>99.560945482368041</v>
      </c>
    </row>
    <row r="59" spans="1:7" ht="12.75" x14ac:dyDescent="0.2">
      <c r="A59" s="145" t="s">
        <v>49</v>
      </c>
      <c r="B59" s="144">
        <v>6220675.7400000002</v>
      </c>
      <c r="C59" s="144">
        <v>7125439</v>
      </c>
      <c r="D59" s="144">
        <v>7125439</v>
      </c>
      <c r="E59" s="144">
        <v>7178315.1699999999</v>
      </c>
      <c r="F59" s="146">
        <f t="shared" ref="F59:F62" si="7">E59/B59*100</f>
        <v>115.39445986297301</v>
      </c>
      <c r="G59" s="152">
        <f t="shared" si="6"/>
        <v>100.74207596191617</v>
      </c>
    </row>
    <row r="60" spans="1:7" ht="12.75" x14ac:dyDescent="0.2">
      <c r="A60" s="147" t="s">
        <v>50</v>
      </c>
      <c r="B60" s="144">
        <v>5322535.9800000004</v>
      </c>
      <c r="C60" s="148">
        <v>0</v>
      </c>
      <c r="D60" s="148">
        <v>0</v>
      </c>
      <c r="E60" s="144">
        <v>6084611.54</v>
      </c>
      <c r="F60" s="146">
        <f t="shared" si="7"/>
        <v>114.31790339912365</v>
      </c>
      <c r="G60" s="146" t="s">
        <v>183</v>
      </c>
    </row>
    <row r="61" spans="1:7" ht="12.75" x14ac:dyDescent="0.2">
      <c r="A61" s="149" t="s">
        <v>51</v>
      </c>
      <c r="B61" s="150">
        <v>5100966.6900000004</v>
      </c>
      <c r="C61" s="151"/>
      <c r="D61" s="151"/>
      <c r="E61" s="150">
        <v>5876351.5499999998</v>
      </c>
      <c r="F61" s="152">
        <f t="shared" si="7"/>
        <v>115.20074344966953</v>
      </c>
      <c r="G61" s="146" t="s">
        <v>183</v>
      </c>
    </row>
    <row r="62" spans="1:7" ht="12.75" x14ac:dyDescent="0.2">
      <c r="A62" s="149" t="s">
        <v>52</v>
      </c>
      <c r="B62" s="150">
        <v>157472.89000000001</v>
      </c>
      <c r="C62" s="151"/>
      <c r="D62" s="151"/>
      <c r="E62" s="150">
        <v>208259.99</v>
      </c>
      <c r="F62" s="152">
        <f t="shared" si="7"/>
        <v>132.25132910179013</v>
      </c>
      <c r="G62" s="146" t="s">
        <v>183</v>
      </c>
    </row>
    <row r="63" spans="1:7" ht="12.75" x14ac:dyDescent="0.2">
      <c r="A63" s="149" t="s">
        <v>53</v>
      </c>
      <c r="B63" s="150">
        <v>64096.4</v>
      </c>
      <c r="C63" s="151"/>
      <c r="D63" s="151"/>
      <c r="E63" s="150">
        <v>0</v>
      </c>
      <c r="F63" s="152" t="s">
        <v>183</v>
      </c>
      <c r="G63" s="146" t="s">
        <v>183</v>
      </c>
    </row>
    <row r="64" spans="1:7" ht="12.75" x14ac:dyDescent="0.2">
      <c r="A64" s="147" t="s">
        <v>54</v>
      </c>
      <c r="B64" s="144">
        <v>217619.20000000001</v>
      </c>
      <c r="C64" s="148">
        <v>0</v>
      </c>
      <c r="D64" s="148">
        <v>0</v>
      </c>
      <c r="E64" s="144">
        <v>262615.69</v>
      </c>
      <c r="F64" s="146">
        <f>E64/B64*100</f>
        <v>120.67670959180073</v>
      </c>
      <c r="G64" s="146" t="s">
        <v>183</v>
      </c>
    </row>
    <row r="65" spans="1:7" ht="12.75" x14ac:dyDescent="0.2">
      <c r="A65" s="149" t="s">
        <v>55</v>
      </c>
      <c r="B65" s="150">
        <v>217619.20000000001</v>
      </c>
      <c r="C65" s="151"/>
      <c r="D65" s="151"/>
      <c r="E65" s="150">
        <v>262615.69</v>
      </c>
      <c r="F65" s="152">
        <f t="shared" ref="F65:F127" si="8">E65/B65*100</f>
        <v>120.67670959180073</v>
      </c>
      <c r="G65" s="146" t="s">
        <v>183</v>
      </c>
    </row>
    <row r="66" spans="1:7" ht="12.75" x14ac:dyDescent="0.2">
      <c r="A66" s="147" t="s">
        <v>56</v>
      </c>
      <c r="B66" s="144">
        <v>680520.56</v>
      </c>
      <c r="C66" s="148">
        <v>0</v>
      </c>
      <c r="D66" s="148">
        <v>0</v>
      </c>
      <c r="E66" s="144">
        <v>831087.94</v>
      </c>
      <c r="F66" s="146">
        <f t="shared" si="8"/>
        <v>122.12532417830255</v>
      </c>
      <c r="G66" s="146" t="s">
        <v>183</v>
      </c>
    </row>
    <row r="67" spans="1:7" ht="12.75" x14ac:dyDescent="0.2">
      <c r="A67" s="149" t="s">
        <v>57</v>
      </c>
      <c r="B67" s="150">
        <v>680520.56</v>
      </c>
      <c r="C67" s="151"/>
      <c r="D67" s="151"/>
      <c r="E67" s="150">
        <v>831087.94</v>
      </c>
      <c r="F67" s="152">
        <f t="shared" si="8"/>
        <v>122.12532417830255</v>
      </c>
      <c r="G67" s="146" t="s">
        <v>183</v>
      </c>
    </row>
    <row r="68" spans="1:7" ht="12.75" x14ac:dyDescent="0.2">
      <c r="A68" s="145" t="s">
        <v>58</v>
      </c>
      <c r="B68" s="144">
        <v>1811352.44</v>
      </c>
      <c r="C68" s="144">
        <v>2085319</v>
      </c>
      <c r="D68" s="144">
        <v>2085319</v>
      </c>
      <c r="E68" s="144">
        <v>1995748.49</v>
      </c>
      <c r="F68" s="146">
        <f t="shared" si="8"/>
        <v>110.18002051549946</v>
      </c>
      <c r="G68" s="152">
        <f t="shared" si="6"/>
        <v>95.704709447331567</v>
      </c>
    </row>
    <row r="69" spans="1:7" ht="12.75" x14ac:dyDescent="0.2">
      <c r="A69" s="147" t="s">
        <v>59</v>
      </c>
      <c r="B69" s="144">
        <v>263718.92</v>
      </c>
      <c r="C69" s="148">
        <v>0</v>
      </c>
      <c r="D69" s="148">
        <v>0</v>
      </c>
      <c r="E69" s="144">
        <v>287083.27</v>
      </c>
      <c r="F69" s="146">
        <f t="shared" si="8"/>
        <v>108.85956532811527</v>
      </c>
      <c r="G69" s="146" t="s">
        <v>183</v>
      </c>
    </row>
    <row r="70" spans="1:7" ht="12.75" x14ac:dyDescent="0.2">
      <c r="A70" s="149" t="s">
        <v>60</v>
      </c>
      <c r="B70" s="150">
        <v>9049.1299999999992</v>
      </c>
      <c r="C70" s="151"/>
      <c r="D70" s="151"/>
      <c r="E70" s="150">
        <v>8649.61</v>
      </c>
      <c r="F70" s="152">
        <f t="shared" si="8"/>
        <v>95.58498993825927</v>
      </c>
      <c r="G70" s="146" t="s">
        <v>183</v>
      </c>
    </row>
    <row r="71" spans="1:7" ht="12.75" x14ac:dyDescent="0.2">
      <c r="A71" s="149" t="s">
        <v>61</v>
      </c>
      <c r="B71" s="150">
        <v>234754.63</v>
      </c>
      <c r="C71" s="151"/>
      <c r="D71" s="151"/>
      <c r="E71" s="150">
        <v>253343.74</v>
      </c>
      <c r="F71" s="152">
        <f t="shared" si="8"/>
        <v>107.91852752808326</v>
      </c>
      <c r="G71" s="146" t="s">
        <v>183</v>
      </c>
    </row>
    <row r="72" spans="1:7" ht="12.75" x14ac:dyDescent="0.2">
      <c r="A72" s="149" t="s">
        <v>62</v>
      </c>
      <c r="B72" s="150">
        <v>19915.16</v>
      </c>
      <c r="C72" s="151"/>
      <c r="D72" s="151"/>
      <c r="E72" s="150">
        <v>24294.639999999999</v>
      </c>
      <c r="F72" s="152">
        <f t="shared" si="8"/>
        <v>121.99068448357934</v>
      </c>
      <c r="G72" s="146" t="s">
        <v>183</v>
      </c>
    </row>
    <row r="73" spans="1:7" ht="12.75" x14ac:dyDescent="0.2">
      <c r="A73" s="149" t="s">
        <v>63</v>
      </c>
      <c r="B73" s="153">
        <v>0</v>
      </c>
      <c r="C73" s="151"/>
      <c r="D73" s="151"/>
      <c r="E73" s="153">
        <v>795.28</v>
      </c>
      <c r="F73" s="152" t="s">
        <v>183</v>
      </c>
      <c r="G73" s="146" t="s">
        <v>183</v>
      </c>
    </row>
    <row r="74" spans="1:7" ht="12.75" x14ac:dyDescent="0.2">
      <c r="A74" s="147" t="s">
        <v>64</v>
      </c>
      <c r="B74" s="144">
        <v>682831.09</v>
      </c>
      <c r="C74" s="148">
        <v>0</v>
      </c>
      <c r="D74" s="148">
        <v>0</v>
      </c>
      <c r="E74" s="144">
        <v>466254.79</v>
      </c>
      <c r="F74" s="146">
        <f t="shared" si="8"/>
        <v>68.282595334081819</v>
      </c>
      <c r="G74" s="146" t="s">
        <v>183</v>
      </c>
    </row>
    <row r="75" spans="1:7" ht="12.75" x14ac:dyDescent="0.2">
      <c r="A75" s="149" t="s">
        <v>65</v>
      </c>
      <c r="B75" s="150">
        <v>75650.61</v>
      </c>
      <c r="C75" s="151"/>
      <c r="D75" s="151"/>
      <c r="E75" s="150">
        <v>96549.75</v>
      </c>
      <c r="F75" s="152">
        <f t="shared" si="8"/>
        <v>127.62587109343863</v>
      </c>
      <c r="G75" s="146" t="s">
        <v>183</v>
      </c>
    </row>
    <row r="76" spans="1:7" ht="12.75" x14ac:dyDescent="0.2">
      <c r="A76" s="149" t="s">
        <v>66</v>
      </c>
      <c r="B76" s="150">
        <v>279555.90999999997</v>
      </c>
      <c r="C76" s="151"/>
      <c r="D76" s="151"/>
      <c r="E76" s="150">
        <v>0</v>
      </c>
      <c r="F76" s="152" t="s">
        <v>183</v>
      </c>
      <c r="G76" s="146" t="s">
        <v>183</v>
      </c>
    </row>
    <row r="77" spans="1:7" ht="12.75" x14ac:dyDescent="0.2">
      <c r="A77" s="149" t="s">
        <v>67</v>
      </c>
      <c r="B77" s="150">
        <v>288250.67</v>
      </c>
      <c r="C77" s="151"/>
      <c r="D77" s="151"/>
      <c r="E77" s="150">
        <v>298040.48</v>
      </c>
      <c r="F77" s="152">
        <f t="shared" si="8"/>
        <v>103.39628351947977</v>
      </c>
      <c r="G77" s="146" t="s">
        <v>183</v>
      </c>
    </row>
    <row r="78" spans="1:7" ht="12.75" x14ac:dyDescent="0.2">
      <c r="A78" s="149" t="s">
        <v>68</v>
      </c>
      <c r="B78" s="150">
        <v>20760.98</v>
      </c>
      <c r="C78" s="151"/>
      <c r="D78" s="151"/>
      <c r="E78" s="150">
        <v>19055.59</v>
      </c>
      <c r="F78" s="152">
        <f t="shared" si="8"/>
        <v>91.785599716391047</v>
      </c>
      <c r="G78" s="146" t="s">
        <v>183</v>
      </c>
    </row>
    <row r="79" spans="1:7" ht="12.75" x14ac:dyDescent="0.2">
      <c r="A79" s="149" t="s">
        <v>69</v>
      </c>
      <c r="B79" s="150">
        <v>18534.439999999999</v>
      </c>
      <c r="C79" s="151"/>
      <c r="D79" s="151"/>
      <c r="E79" s="150">
        <v>37018.910000000003</v>
      </c>
      <c r="F79" s="152">
        <f t="shared" si="8"/>
        <v>199.73039379662944</v>
      </c>
      <c r="G79" s="146" t="s">
        <v>183</v>
      </c>
    </row>
    <row r="80" spans="1:7" ht="12.75" x14ac:dyDescent="0.2">
      <c r="A80" s="149" t="s">
        <v>70</v>
      </c>
      <c r="B80" s="153">
        <v>78.48</v>
      </c>
      <c r="C80" s="151"/>
      <c r="D80" s="151"/>
      <c r="E80" s="150">
        <v>15590.06</v>
      </c>
      <c r="F80" s="152">
        <f t="shared" si="8"/>
        <v>19865.010193679915</v>
      </c>
      <c r="G80" s="146" t="s">
        <v>183</v>
      </c>
    </row>
    <row r="81" spans="1:7" ht="12.75" x14ac:dyDescent="0.2">
      <c r="A81" s="147" t="s">
        <v>71</v>
      </c>
      <c r="B81" s="144">
        <v>816435.82</v>
      </c>
      <c r="C81" s="148">
        <v>0</v>
      </c>
      <c r="D81" s="148">
        <v>0</v>
      </c>
      <c r="E81" s="144">
        <v>894913.6</v>
      </c>
      <c r="F81" s="146">
        <f t="shared" si="8"/>
        <v>109.61224116795856</v>
      </c>
      <c r="G81" s="146" t="s">
        <v>183</v>
      </c>
    </row>
    <row r="82" spans="1:7" ht="12.75" x14ac:dyDescent="0.2">
      <c r="A82" s="149" t="s">
        <v>72</v>
      </c>
      <c r="B82" s="150">
        <v>19776.740000000002</v>
      </c>
      <c r="C82" s="151"/>
      <c r="D82" s="151"/>
      <c r="E82" s="150">
        <v>21694.42</v>
      </c>
      <c r="F82" s="152">
        <f t="shared" si="8"/>
        <v>109.69664363287374</v>
      </c>
      <c r="G82" s="146" t="s">
        <v>183</v>
      </c>
    </row>
    <row r="83" spans="1:7" ht="12.75" x14ac:dyDescent="0.2">
      <c r="A83" s="149" t="s">
        <v>73</v>
      </c>
      <c r="B83" s="150">
        <v>240603.06</v>
      </c>
      <c r="C83" s="151"/>
      <c r="D83" s="151"/>
      <c r="E83" s="150">
        <v>229243.02</v>
      </c>
      <c r="F83" s="152">
        <f t="shared" si="8"/>
        <v>95.27851391416219</v>
      </c>
      <c r="G83" s="146" t="s">
        <v>183</v>
      </c>
    </row>
    <row r="84" spans="1:7" ht="12.75" x14ac:dyDescent="0.2">
      <c r="A84" s="149" t="s">
        <v>74</v>
      </c>
      <c r="B84" s="150">
        <v>5243.1</v>
      </c>
      <c r="C84" s="151"/>
      <c r="D84" s="151"/>
      <c r="E84" s="150">
        <v>8476.9599999999991</v>
      </c>
      <c r="F84" s="152">
        <f t="shared" si="8"/>
        <v>161.67839636856056</v>
      </c>
      <c r="G84" s="146" t="s">
        <v>183</v>
      </c>
    </row>
    <row r="85" spans="1:7" ht="12.75" x14ac:dyDescent="0.2">
      <c r="A85" s="149" t="s">
        <v>75</v>
      </c>
      <c r="B85" s="150">
        <v>93111.17</v>
      </c>
      <c r="C85" s="151"/>
      <c r="D85" s="151"/>
      <c r="E85" s="150">
        <v>106813.49</v>
      </c>
      <c r="F85" s="152">
        <f t="shared" si="8"/>
        <v>114.71608615808395</v>
      </c>
      <c r="G85" s="146" t="s">
        <v>183</v>
      </c>
    </row>
    <row r="86" spans="1:7" ht="12.75" x14ac:dyDescent="0.2">
      <c r="A86" s="149" t="s">
        <v>76</v>
      </c>
      <c r="B86" s="150">
        <v>29856.3</v>
      </c>
      <c r="C86" s="151"/>
      <c r="D86" s="151"/>
      <c r="E86" s="150">
        <v>33475.120000000003</v>
      </c>
      <c r="F86" s="152">
        <f t="shared" si="8"/>
        <v>112.12079192666206</v>
      </c>
      <c r="G86" s="146" t="s">
        <v>183</v>
      </c>
    </row>
    <row r="87" spans="1:7" ht="12.75" x14ac:dyDescent="0.2">
      <c r="A87" s="149" t="s">
        <v>77</v>
      </c>
      <c r="B87" s="150">
        <v>265975.40999999997</v>
      </c>
      <c r="C87" s="151"/>
      <c r="D87" s="151"/>
      <c r="E87" s="150">
        <v>307373</v>
      </c>
      <c r="F87" s="152">
        <f t="shared" si="8"/>
        <v>115.5644425926442</v>
      </c>
      <c r="G87" s="146" t="s">
        <v>183</v>
      </c>
    </row>
    <row r="88" spans="1:7" ht="12.75" x14ac:dyDescent="0.2">
      <c r="A88" s="149" t="s">
        <v>78</v>
      </c>
      <c r="B88" s="150">
        <v>22004.21</v>
      </c>
      <c r="C88" s="151"/>
      <c r="D88" s="151"/>
      <c r="E88" s="150">
        <v>34534.519999999997</v>
      </c>
      <c r="F88" s="152">
        <f t="shared" si="8"/>
        <v>156.94505733221052</v>
      </c>
      <c r="G88" s="146" t="s">
        <v>183</v>
      </c>
    </row>
    <row r="89" spans="1:7" ht="12.75" x14ac:dyDescent="0.2">
      <c r="A89" s="149" t="s">
        <v>79</v>
      </c>
      <c r="B89" s="150">
        <v>68244.75</v>
      </c>
      <c r="C89" s="151"/>
      <c r="D89" s="151"/>
      <c r="E89" s="150">
        <v>74668.710000000006</v>
      </c>
      <c r="F89" s="152">
        <f t="shared" si="8"/>
        <v>109.41311969052565</v>
      </c>
      <c r="G89" s="146" t="s">
        <v>183</v>
      </c>
    </row>
    <row r="90" spans="1:7" ht="12.75" x14ac:dyDescent="0.2">
      <c r="A90" s="149" t="s">
        <v>80</v>
      </c>
      <c r="B90" s="150">
        <v>71621.08</v>
      </c>
      <c r="C90" s="151"/>
      <c r="D90" s="151"/>
      <c r="E90" s="150">
        <v>78634.36</v>
      </c>
      <c r="F90" s="152">
        <f t="shared" si="8"/>
        <v>109.79220084366223</v>
      </c>
      <c r="G90" s="146" t="s">
        <v>183</v>
      </c>
    </row>
    <row r="91" spans="1:7" ht="12.75" x14ac:dyDescent="0.2">
      <c r="A91" s="147" t="s">
        <v>81</v>
      </c>
      <c r="B91" s="148">
        <v>0</v>
      </c>
      <c r="C91" s="148">
        <v>0</v>
      </c>
      <c r="D91" s="148">
        <v>0</v>
      </c>
      <c r="E91" s="148">
        <v>116.25</v>
      </c>
      <c r="F91" s="152" t="s">
        <v>183</v>
      </c>
      <c r="G91" s="146" t="s">
        <v>183</v>
      </c>
    </row>
    <row r="92" spans="1:7" ht="12.75" x14ac:dyDescent="0.2">
      <c r="A92" s="149" t="s">
        <v>82</v>
      </c>
      <c r="B92" s="153">
        <v>0</v>
      </c>
      <c r="C92" s="151"/>
      <c r="D92" s="151"/>
      <c r="E92" s="153">
        <v>116.25</v>
      </c>
      <c r="F92" s="152" t="s">
        <v>183</v>
      </c>
      <c r="G92" s="146" t="s">
        <v>183</v>
      </c>
    </row>
    <row r="93" spans="1:7" ht="12.75" x14ac:dyDescent="0.2">
      <c r="A93" s="147" t="s">
        <v>83</v>
      </c>
      <c r="B93" s="148">
        <v>0</v>
      </c>
      <c r="C93" s="148">
        <v>0</v>
      </c>
      <c r="D93" s="148">
        <v>0</v>
      </c>
      <c r="E93" s="144">
        <v>293138.34000000003</v>
      </c>
      <c r="F93" s="152" t="s">
        <v>183</v>
      </c>
      <c r="G93" s="146" t="s">
        <v>183</v>
      </c>
    </row>
    <row r="94" spans="1:7" ht="12.75" x14ac:dyDescent="0.2">
      <c r="A94" s="149" t="s">
        <v>84</v>
      </c>
      <c r="B94" s="151"/>
      <c r="C94" s="151"/>
      <c r="D94" s="151"/>
      <c r="E94" s="150">
        <v>293138.34000000003</v>
      </c>
      <c r="F94" s="152" t="s">
        <v>183</v>
      </c>
      <c r="G94" s="146" t="s">
        <v>183</v>
      </c>
    </row>
    <row r="95" spans="1:7" ht="12.75" x14ac:dyDescent="0.2">
      <c r="A95" s="147" t="s">
        <v>85</v>
      </c>
      <c r="B95" s="144">
        <v>48366.61</v>
      </c>
      <c r="C95" s="148">
        <v>0</v>
      </c>
      <c r="D95" s="148">
        <v>0</v>
      </c>
      <c r="E95" s="144">
        <v>54242.239999999998</v>
      </c>
      <c r="F95" s="146">
        <f t="shared" si="8"/>
        <v>112.14811209634084</v>
      </c>
      <c r="G95" s="146" t="s">
        <v>183</v>
      </c>
    </row>
    <row r="96" spans="1:7" ht="12.75" x14ac:dyDescent="0.2">
      <c r="A96" s="149" t="s">
        <v>86</v>
      </c>
      <c r="B96" s="150">
        <v>8911.7199999999993</v>
      </c>
      <c r="C96" s="151"/>
      <c r="D96" s="151"/>
      <c r="E96" s="150">
        <v>8840.8799999999992</v>
      </c>
      <c r="F96" s="152">
        <f t="shared" si="8"/>
        <v>99.205091721912268</v>
      </c>
      <c r="G96" s="146" t="s">
        <v>183</v>
      </c>
    </row>
    <row r="97" spans="1:7" ht="12.75" x14ac:dyDescent="0.2">
      <c r="A97" s="149" t="s">
        <v>87</v>
      </c>
      <c r="B97" s="150">
        <v>17003.52</v>
      </c>
      <c r="C97" s="151"/>
      <c r="D97" s="151"/>
      <c r="E97" s="150">
        <v>17468.38</v>
      </c>
      <c r="F97" s="152">
        <f t="shared" si="8"/>
        <v>102.73390450918399</v>
      </c>
      <c r="G97" s="146" t="s">
        <v>183</v>
      </c>
    </row>
    <row r="98" spans="1:7" ht="12.75" x14ac:dyDescent="0.2">
      <c r="A98" s="149" t="s">
        <v>88</v>
      </c>
      <c r="B98" s="150">
        <v>2341.08</v>
      </c>
      <c r="C98" s="151"/>
      <c r="D98" s="151"/>
      <c r="E98" s="150">
        <v>3725.22</v>
      </c>
      <c r="F98" s="152">
        <f t="shared" si="8"/>
        <v>159.12399405402635</v>
      </c>
      <c r="G98" s="146" t="s">
        <v>183</v>
      </c>
    </row>
    <row r="99" spans="1:7" ht="12.75" x14ac:dyDescent="0.2">
      <c r="A99" s="149" t="s">
        <v>89</v>
      </c>
      <c r="B99" s="150">
        <v>2585.94</v>
      </c>
      <c r="C99" s="151"/>
      <c r="D99" s="151"/>
      <c r="E99" s="150">
        <v>2751.7</v>
      </c>
      <c r="F99" s="152">
        <f t="shared" si="8"/>
        <v>106.41004818363922</v>
      </c>
      <c r="G99" s="146" t="s">
        <v>183</v>
      </c>
    </row>
    <row r="100" spans="1:7" ht="12.75" x14ac:dyDescent="0.2">
      <c r="A100" s="149" t="s">
        <v>90</v>
      </c>
      <c r="B100" s="150">
        <v>6742.38</v>
      </c>
      <c r="C100" s="151"/>
      <c r="D100" s="151"/>
      <c r="E100" s="150">
        <v>9412.2099999999991</v>
      </c>
      <c r="F100" s="152">
        <f t="shared" si="8"/>
        <v>139.59773848403677</v>
      </c>
      <c r="G100" s="146" t="s">
        <v>183</v>
      </c>
    </row>
    <row r="101" spans="1:7" ht="12.75" x14ac:dyDescent="0.2">
      <c r="A101" s="149" t="s">
        <v>91</v>
      </c>
      <c r="B101" s="150">
        <v>1283.07</v>
      </c>
      <c r="C101" s="151"/>
      <c r="D101" s="151"/>
      <c r="E101" s="153">
        <v>285.70999999999998</v>
      </c>
      <c r="F101" s="152">
        <f t="shared" si="8"/>
        <v>22.267686096627621</v>
      </c>
      <c r="G101" s="146" t="s">
        <v>183</v>
      </c>
    </row>
    <row r="102" spans="1:7" ht="12.75" x14ac:dyDescent="0.2">
      <c r="A102" s="149" t="s">
        <v>92</v>
      </c>
      <c r="B102" s="150">
        <v>9498.9</v>
      </c>
      <c r="C102" s="151"/>
      <c r="D102" s="151"/>
      <c r="E102" s="150">
        <v>11758.14</v>
      </c>
      <c r="F102" s="152">
        <f t="shared" si="8"/>
        <v>123.78422764741181</v>
      </c>
      <c r="G102" s="146" t="s">
        <v>183</v>
      </c>
    </row>
    <row r="103" spans="1:7" ht="12.75" x14ac:dyDescent="0.2">
      <c r="A103" s="145" t="s">
        <v>93</v>
      </c>
      <c r="B103" s="144">
        <v>8841.0499999999993</v>
      </c>
      <c r="C103" s="144">
        <v>10200</v>
      </c>
      <c r="D103" s="144">
        <v>10200</v>
      </c>
      <c r="E103" s="144">
        <v>9872.31</v>
      </c>
      <c r="F103" s="146">
        <f>E103/B103*100</f>
        <v>111.66445162056544</v>
      </c>
      <c r="G103" s="152">
        <f t="shared" si="6"/>
        <v>96.787352941176465</v>
      </c>
    </row>
    <row r="104" spans="1:7" ht="12.75" x14ac:dyDescent="0.2">
      <c r="A104" s="147" t="s">
        <v>94</v>
      </c>
      <c r="B104" s="144">
        <v>3945.32</v>
      </c>
      <c r="C104" s="148">
        <v>0</v>
      </c>
      <c r="D104" s="148">
        <v>0</v>
      </c>
      <c r="E104" s="144">
        <v>3426.91</v>
      </c>
      <c r="F104" s="146">
        <f t="shared" si="8"/>
        <v>86.860127949063695</v>
      </c>
      <c r="G104" s="146" t="s">
        <v>183</v>
      </c>
    </row>
    <row r="105" spans="1:7" ht="25.5" x14ac:dyDescent="0.2">
      <c r="A105" s="149" t="s">
        <v>95</v>
      </c>
      <c r="B105" s="150">
        <v>3945.32</v>
      </c>
      <c r="C105" s="151"/>
      <c r="D105" s="151"/>
      <c r="E105" s="150">
        <v>3426.91</v>
      </c>
      <c r="F105" s="152">
        <f t="shared" si="8"/>
        <v>86.860127949063695</v>
      </c>
      <c r="G105" s="146" t="s">
        <v>183</v>
      </c>
    </row>
    <row r="106" spans="1:7" ht="12.75" x14ac:dyDescent="0.2">
      <c r="A106" s="147" t="s">
        <v>96</v>
      </c>
      <c r="B106" s="144">
        <v>4895.7299999999996</v>
      </c>
      <c r="C106" s="148">
        <v>0</v>
      </c>
      <c r="D106" s="148">
        <v>0</v>
      </c>
      <c r="E106" s="144">
        <v>6445.4</v>
      </c>
      <c r="F106" s="146">
        <f t="shared" si="8"/>
        <v>131.65350213349186</v>
      </c>
      <c r="G106" s="146" t="s">
        <v>183</v>
      </c>
    </row>
    <row r="107" spans="1:7" ht="12.75" x14ac:dyDescent="0.2">
      <c r="A107" s="149" t="s">
        <v>97</v>
      </c>
      <c r="B107" s="150">
        <v>4849.09</v>
      </c>
      <c r="C107" s="151"/>
      <c r="D107" s="151"/>
      <c r="E107" s="150">
        <v>6102.56</v>
      </c>
      <c r="F107" s="152">
        <f t="shared" si="8"/>
        <v>125.84959239774886</v>
      </c>
      <c r="G107" s="146" t="s">
        <v>183</v>
      </c>
    </row>
    <row r="108" spans="1:7" ht="12.75" x14ac:dyDescent="0.2">
      <c r="A108" s="149" t="s">
        <v>98</v>
      </c>
      <c r="B108" s="153">
        <v>17.440000000000001</v>
      </c>
      <c r="C108" s="151"/>
      <c r="D108" s="151"/>
      <c r="E108" s="153">
        <v>342.84</v>
      </c>
      <c r="F108" s="152">
        <f t="shared" si="8"/>
        <v>1965.8256880733941</v>
      </c>
      <c r="G108" s="146" t="s">
        <v>183</v>
      </c>
    </row>
    <row r="109" spans="1:7" ht="12.75" x14ac:dyDescent="0.2">
      <c r="A109" s="149" t="s">
        <v>99</v>
      </c>
      <c r="B109" s="153">
        <v>29.2</v>
      </c>
      <c r="C109" s="151"/>
      <c r="D109" s="151"/>
      <c r="E109" s="150">
        <v>0</v>
      </c>
      <c r="F109" s="152" t="s">
        <v>183</v>
      </c>
      <c r="G109" s="146" t="s">
        <v>183</v>
      </c>
    </row>
    <row r="110" spans="1:7" ht="12.75" x14ac:dyDescent="0.2">
      <c r="A110" s="145" t="s">
        <v>100</v>
      </c>
      <c r="B110" s="148">
        <v>972.06</v>
      </c>
      <c r="C110" s="144">
        <v>8170</v>
      </c>
      <c r="D110" s="144">
        <v>8170</v>
      </c>
      <c r="E110" s="144">
        <v>4338</v>
      </c>
      <c r="F110" s="146">
        <f t="shared" si="8"/>
        <v>446.26874884266402</v>
      </c>
      <c r="G110" s="152">
        <f t="shared" si="6"/>
        <v>53.096695226438186</v>
      </c>
    </row>
    <row r="111" spans="1:7" ht="12.75" x14ac:dyDescent="0.2">
      <c r="A111" s="147" t="s">
        <v>101</v>
      </c>
      <c r="B111" s="148">
        <v>972.06</v>
      </c>
      <c r="C111" s="148">
        <v>0</v>
      </c>
      <c r="D111" s="148">
        <v>0</v>
      </c>
      <c r="E111" s="144">
        <v>4338</v>
      </c>
      <c r="F111" s="146">
        <f t="shared" si="8"/>
        <v>446.26874884266402</v>
      </c>
      <c r="G111" s="146" t="s">
        <v>183</v>
      </c>
    </row>
    <row r="112" spans="1:7" ht="12.75" x14ac:dyDescent="0.2">
      <c r="A112" s="149" t="s">
        <v>102</v>
      </c>
      <c r="B112" s="153">
        <v>972.06</v>
      </c>
      <c r="C112" s="151"/>
      <c r="D112" s="151"/>
      <c r="E112" s="150">
        <v>4338</v>
      </c>
      <c r="F112" s="152">
        <f t="shared" si="8"/>
        <v>446.26874884266402</v>
      </c>
      <c r="G112" s="146" t="s">
        <v>183</v>
      </c>
    </row>
    <row r="113" spans="1:7" ht="12.75" x14ac:dyDescent="0.2">
      <c r="A113" s="145" t="s">
        <v>103</v>
      </c>
      <c r="B113" s="144">
        <v>1373.1</v>
      </c>
      <c r="C113" s="148">
        <v>785</v>
      </c>
      <c r="D113" s="148">
        <v>785</v>
      </c>
      <c r="E113" s="144">
        <v>1114.68</v>
      </c>
      <c r="F113" s="146">
        <f t="shared" si="8"/>
        <v>81.179812103998259</v>
      </c>
      <c r="G113" s="152">
        <v>142</v>
      </c>
    </row>
    <row r="114" spans="1:7" ht="12.75" x14ac:dyDescent="0.2">
      <c r="A114" s="147" t="s">
        <v>104</v>
      </c>
      <c r="B114" s="144">
        <v>1373.1</v>
      </c>
      <c r="C114" s="148">
        <v>0</v>
      </c>
      <c r="D114" s="148">
        <v>0</v>
      </c>
      <c r="E114" s="144">
        <v>1114.68</v>
      </c>
      <c r="F114" s="146">
        <f t="shared" si="8"/>
        <v>81.179812103998259</v>
      </c>
      <c r="G114" s="146" t="s">
        <v>183</v>
      </c>
    </row>
    <row r="115" spans="1:7" ht="12.75" x14ac:dyDescent="0.2">
      <c r="A115" s="149" t="s">
        <v>105</v>
      </c>
      <c r="B115" s="150">
        <v>1373.1</v>
      </c>
      <c r="C115" s="151"/>
      <c r="D115" s="151"/>
      <c r="E115" s="153">
        <v>784.68</v>
      </c>
      <c r="F115" s="152">
        <f t="shared" si="8"/>
        <v>57.146602578107931</v>
      </c>
      <c r="G115" s="146" t="s">
        <v>183</v>
      </c>
    </row>
    <row r="116" spans="1:7" ht="12.75" x14ac:dyDescent="0.2">
      <c r="A116" s="149" t="s">
        <v>106</v>
      </c>
      <c r="B116" s="153">
        <v>0</v>
      </c>
      <c r="C116" s="151"/>
      <c r="D116" s="151"/>
      <c r="E116" s="153">
        <v>330</v>
      </c>
      <c r="F116" s="152" t="s">
        <v>183</v>
      </c>
      <c r="G116" s="146" t="s">
        <v>183</v>
      </c>
    </row>
    <row r="117" spans="1:7" ht="12.75" x14ac:dyDescent="0.2">
      <c r="A117" s="74" t="s">
        <v>4</v>
      </c>
      <c r="B117" s="75">
        <f>B118+B121+B135</f>
        <v>237351.1</v>
      </c>
      <c r="C117" s="75">
        <v>1043875</v>
      </c>
      <c r="D117" s="75">
        <v>1163875</v>
      </c>
      <c r="E117" s="75">
        <v>846608.22</v>
      </c>
      <c r="F117" s="76">
        <f t="shared" si="8"/>
        <v>356.69024495778615</v>
      </c>
      <c r="G117" s="76">
        <f t="shared" si="6"/>
        <v>72.740476425733007</v>
      </c>
    </row>
    <row r="118" spans="1:7" ht="12.75" x14ac:dyDescent="0.2">
      <c r="A118" s="145" t="s">
        <v>107</v>
      </c>
      <c r="B118" s="148">
        <v>360.82</v>
      </c>
      <c r="C118" s="148">
        <v>0</v>
      </c>
      <c r="D118" s="148">
        <v>0</v>
      </c>
      <c r="E118" s="148">
        <v>0</v>
      </c>
      <c r="F118" s="146">
        <f t="shared" si="8"/>
        <v>0</v>
      </c>
      <c r="G118" s="146" t="s">
        <v>183</v>
      </c>
    </row>
    <row r="119" spans="1:7" ht="12.75" x14ac:dyDescent="0.2">
      <c r="A119" s="147" t="s">
        <v>108</v>
      </c>
      <c r="B119" s="148">
        <v>360.82</v>
      </c>
      <c r="C119" s="148">
        <v>0</v>
      </c>
      <c r="D119" s="148">
        <v>0</v>
      </c>
      <c r="E119" s="148">
        <v>0</v>
      </c>
      <c r="F119" s="146">
        <f t="shared" si="8"/>
        <v>0</v>
      </c>
      <c r="G119" s="146" t="s">
        <v>183</v>
      </c>
    </row>
    <row r="120" spans="1:7" ht="12.75" x14ac:dyDescent="0.2">
      <c r="A120" s="149" t="s">
        <v>109</v>
      </c>
      <c r="B120" s="153">
        <v>360.82</v>
      </c>
      <c r="C120" s="151"/>
      <c r="D120" s="151"/>
      <c r="E120" s="153">
        <v>0</v>
      </c>
      <c r="F120" s="152" t="s">
        <v>183</v>
      </c>
      <c r="G120" s="146" t="s">
        <v>183</v>
      </c>
    </row>
    <row r="121" spans="1:7" ht="12.75" x14ac:dyDescent="0.2">
      <c r="A121" s="145" t="s">
        <v>110</v>
      </c>
      <c r="B121" s="144">
        <v>236990.28</v>
      </c>
      <c r="C121" s="144">
        <v>883275</v>
      </c>
      <c r="D121" s="144">
        <v>1003275</v>
      </c>
      <c r="E121" s="144">
        <v>773439.56</v>
      </c>
      <c r="F121" s="146">
        <f t="shared" si="8"/>
        <v>326.3591907651234</v>
      </c>
      <c r="G121" s="152">
        <f t="shared" si="6"/>
        <v>77.091481398420186</v>
      </c>
    </row>
    <row r="122" spans="1:7" ht="12.75" x14ac:dyDescent="0.2">
      <c r="A122" s="147" t="s">
        <v>111</v>
      </c>
      <c r="B122" s="148">
        <v>0</v>
      </c>
      <c r="C122" s="148">
        <v>0</v>
      </c>
      <c r="D122" s="148">
        <v>0</v>
      </c>
      <c r="E122" s="144">
        <v>436824.69</v>
      </c>
      <c r="F122" s="152" t="s">
        <v>183</v>
      </c>
      <c r="G122" s="146" t="s">
        <v>183</v>
      </c>
    </row>
    <row r="123" spans="1:7" ht="12.75" x14ac:dyDescent="0.2">
      <c r="A123" s="149" t="s">
        <v>112</v>
      </c>
      <c r="B123" s="153">
        <v>0</v>
      </c>
      <c r="C123" s="151"/>
      <c r="D123" s="151"/>
      <c r="E123" s="150">
        <v>436824.69</v>
      </c>
      <c r="F123" s="152" t="s">
        <v>183</v>
      </c>
      <c r="G123" s="146" t="s">
        <v>183</v>
      </c>
    </row>
    <row r="124" spans="1:7" ht="12.75" x14ac:dyDescent="0.2">
      <c r="A124" s="147" t="s">
        <v>113</v>
      </c>
      <c r="B124" s="144">
        <v>190481.84</v>
      </c>
      <c r="C124" s="148">
        <v>0</v>
      </c>
      <c r="D124" s="148">
        <v>0</v>
      </c>
      <c r="E124" s="144">
        <v>247921.92000000001</v>
      </c>
      <c r="F124" s="146">
        <f t="shared" si="8"/>
        <v>130.15514759832226</v>
      </c>
      <c r="G124" s="146" t="s">
        <v>183</v>
      </c>
    </row>
    <row r="125" spans="1:7" ht="12.75" x14ac:dyDescent="0.2">
      <c r="A125" s="149" t="s">
        <v>114</v>
      </c>
      <c r="B125" s="150">
        <v>27427.19</v>
      </c>
      <c r="C125" s="151"/>
      <c r="D125" s="151"/>
      <c r="E125" s="150">
        <v>65525.81</v>
      </c>
      <c r="F125" s="152">
        <f t="shared" si="8"/>
        <v>238.9082148043602</v>
      </c>
      <c r="G125" s="146" t="s">
        <v>183</v>
      </c>
    </row>
    <row r="126" spans="1:7" ht="12.75" x14ac:dyDescent="0.2">
      <c r="A126" s="149" t="s">
        <v>115</v>
      </c>
      <c r="B126" s="150">
        <v>1459.69</v>
      </c>
      <c r="C126" s="151"/>
      <c r="D126" s="151"/>
      <c r="E126" s="150">
        <v>4528.3999999999996</v>
      </c>
      <c r="F126" s="152">
        <f t="shared" si="8"/>
        <v>310.23025436907835</v>
      </c>
      <c r="G126" s="146" t="s">
        <v>183</v>
      </c>
    </row>
    <row r="127" spans="1:7" ht="12.75" x14ac:dyDescent="0.2">
      <c r="A127" s="149" t="s">
        <v>116</v>
      </c>
      <c r="B127" s="150">
        <v>16434.79</v>
      </c>
      <c r="C127" s="151"/>
      <c r="D127" s="151"/>
      <c r="E127" s="150">
        <v>18396.150000000001</v>
      </c>
      <c r="F127" s="152">
        <f t="shared" si="8"/>
        <v>111.93419569097018</v>
      </c>
      <c r="G127" s="146" t="s">
        <v>183</v>
      </c>
    </row>
    <row r="128" spans="1:7" ht="12.75" x14ac:dyDescent="0.2">
      <c r="A128" s="149" t="s">
        <v>117</v>
      </c>
      <c r="B128" s="150">
        <v>138619.01</v>
      </c>
      <c r="C128" s="151"/>
      <c r="D128" s="151"/>
      <c r="E128" s="150">
        <v>150403.44</v>
      </c>
      <c r="F128" s="152">
        <f t="shared" ref="F128:F132" si="9">E128/B128*100</f>
        <v>108.5013087310319</v>
      </c>
      <c r="G128" s="146" t="s">
        <v>183</v>
      </c>
    </row>
    <row r="129" spans="1:7" ht="12.75" x14ac:dyDescent="0.2">
      <c r="A129" s="149" t="s">
        <v>118</v>
      </c>
      <c r="B129" s="153">
        <v>33.700000000000003</v>
      </c>
      <c r="C129" s="151"/>
      <c r="D129" s="151"/>
      <c r="E129" s="150">
        <v>0</v>
      </c>
      <c r="F129" s="152" t="s">
        <v>183</v>
      </c>
      <c r="G129" s="146" t="s">
        <v>183</v>
      </c>
    </row>
    <row r="130" spans="1:7" ht="12.75" x14ac:dyDescent="0.2">
      <c r="A130" s="149" t="s">
        <v>119</v>
      </c>
      <c r="B130" s="150">
        <v>6507.46</v>
      </c>
      <c r="C130" s="151"/>
      <c r="D130" s="151"/>
      <c r="E130" s="150">
        <v>9068.1200000000008</v>
      </c>
      <c r="F130" s="152">
        <f t="shared" si="9"/>
        <v>139.34960798837028</v>
      </c>
      <c r="G130" s="146" t="s">
        <v>183</v>
      </c>
    </row>
    <row r="131" spans="1:7" ht="12.75" x14ac:dyDescent="0.2">
      <c r="A131" s="147" t="s">
        <v>120</v>
      </c>
      <c r="B131" s="144">
        <v>45324.69</v>
      </c>
      <c r="C131" s="148">
        <v>0</v>
      </c>
      <c r="D131" s="148">
        <v>0</v>
      </c>
      <c r="E131" s="144">
        <v>88692.95</v>
      </c>
      <c r="F131" s="146">
        <f t="shared" si="9"/>
        <v>195.68352260103708</v>
      </c>
      <c r="G131" s="146" t="s">
        <v>183</v>
      </c>
    </row>
    <row r="132" spans="1:7" ht="12.75" x14ac:dyDescent="0.2">
      <c r="A132" s="149" t="s">
        <v>121</v>
      </c>
      <c r="B132" s="150">
        <v>45324.69</v>
      </c>
      <c r="C132" s="151"/>
      <c r="D132" s="151"/>
      <c r="E132" s="150">
        <v>88692.95</v>
      </c>
      <c r="F132" s="152">
        <f t="shared" si="9"/>
        <v>195.68352260103708</v>
      </c>
      <c r="G132" s="146" t="s">
        <v>183</v>
      </c>
    </row>
    <row r="133" spans="1:7" ht="12.75" x14ac:dyDescent="0.2">
      <c r="A133" s="147" t="s">
        <v>122</v>
      </c>
      <c r="B133" s="144">
        <v>1183.75</v>
      </c>
      <c r="C133" s="148">
        <v>0</v>
      </c>
      <c r="D133" s="148">
        <v>0</v>
      </c>
      <c r="E133" s="148">
        <v>0</v>
      </c>
      <c r="F133" s="146" t="s">
        <v>183</v>
      </c>
      <c r="G133" s="146" t="s">
        <v>183</v>
      </c>
    </row>
    <row r="134" spans="1:7" ht="12.75" x14ac:dyDescent="0.2">
      <c r="A134" s="149" t="s">
        <v>123</v>
      </c>
      <c r="B134" s="150">
        <v>1183.75</v>
      </c>
      <c r="C134" s="151"/>
      <c r="D134" s="151"/>
      <c r="E134" s="150">
        <v>0</v>
      </c>
      <c r="F134" s="152" t="s">
        <v>183</v>
      </c>
      <c r="G134" s="146" t="s">
        <v>183</v>
      </c>
    </row>
    <row r="135" spans="1:7" ht="12.75" x14ac:dyDescent="0.2">
      <c r="A135" s="145" t="s">
        <v>124</v>
      </c>
      <c r="B135" s="148">
        <v>0</v>
      </c>
      <c r="C135" s="144">
        <v>160600</v>
      </c>
      <c r="D135" s="144">
        <v>160600</v>
      </c>
      <c r="E135" s="144">
        <v>73168.66</v>
      </c>
      <c r="F135" s="152" t="s">
        <v>183</v>
      </c>
      <c r="G135" s="152">
        <f t="shared" ref="G135" si="10">E135/D135*100</f>
        <v>45.559564134495645</v>
      </c>
    </row>
    <row r="136" spans="1:7" ht="12.75" x14ac:dyDescent="0.2">
      <c r="A136" s="147" t="s">
        <v>125</v>
      </c>
      <c r="B136" s="148">
        <v>0</v>
      </c>
      <c r="C136" s="148">
        <v>0</v>
      </c>
      <c r="D136" s="148">
        <v>0</v>
      </c>
      <c r="E136" s="144">
        <v>73168.66</v>
      </c>
      <c r="F136" s="152" t="s">
        <v>183</v>
      </c>
      <c r="G136" s="146" t="s">
        <v>183</v>
      </c>
    </row>
    <row r="137" spans="1:7" ht="12.75" x14ac:dyDescent="0.2">
      <c r="A137" s="149" t="s">
        <v>126</v>
      </c>
      <c r="B137" s="153">
        <v>0</v>
      </c>
      <c r="C137" s="151"/>
      <c r="D137" s="151"/>
      <c r="E137" s="150">
        <v>73168.66</v>
      </c>
      <c r="F137" s="152" t="s">
        <v>183</v>
      </c>
      <c r="G137" s="146" t="s">
        <v>183</v>
      </c>
    </row>
    <row r="138" spans="1:7" ht="12.75" x14ac:dyDescent="0.2">
      <c r="A138" s="81" t="s">
        <v>127</v>
      </c>
      <c r="B138" s="82">
        <f>B58+B117</f>
        <v>8280565.4899999984</v>
      </c>
      <c r="C138" s="82">
        <v>10273788</v>
      </c>
      <c r="D138" s="82">
        <v>10393788</v>
      </c>
      <c r="E138" s="82">
        <f>E58+E117</f>
        <v>10035996.870000001</v>
      </c>
      <c r="F138" s="83">
        <f>E138/B138*100</f>
        <v>121.19941424435257</v>
      </c>
      <c r="G138" s="84">
        <f>E138/D138*100</f>
        <v>96.557644527673659</v>
      </c>
    </row>
  </sheetData>
  <mergeCells count="3">
    <mergeCell ref="A2:G2"/>
    <mergeCell ref="A4:G4"/>
    <mergeCell ref="A8:G8"/>
  </mergeCells>
  <pageMargins left="0.39370078740157483" right="0.39370078740157483" top="0.55118110236220474" bottom="0.23622047244094488" header="0.31496062992125984" footer="0.11811023622047244"/>
  <pageSetup paperSize="9"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1B7A-D0E9-47FF-80FD-78297AE2E379}">
  <sheetPr>
    <pageSetUpPr fitToPage="1"/>
  </sheetPr>
  <dimension ref="A1:G39"/>
  <sheetViews>
    <sheetView zoomScale="90" zoomScaleNormal="90" workbookViewId="0">
      <selection activeCell="C27" sqref="C27"/>
    </sheetView>
  </sheetViews>
  <sheetFormatPr defaultRowHeight="11.25" x14ac:dyDescent="0.15"/>
  <cols>
    <col min="1" max="1" width="85.42578125" style="1" bestFit="1" customWidth="1"/>
    <col min="2" max="2" width="23.5703125" style="1" customWidth="1"/>
    <col min="3" max="3" width="13.140625" style="1" customWidth="1"/>
    <col min="4" max="4" width="13.5703125" style="1" customWidth="1"/>
    <col min="5" max="5" width="22.140625" style="1" customWidth="1"/>
    <col min="6" max="7" width="11.85546875" style="1" bestFit="1" customWidth="1"/>
    <col min="8" max="16384" width="9.140625" style="1"/>
  </cols>
  <sheetData>
    <row r="1" spans="1:7" x14ac:dyDescent="0.15">
      <c r="A1" s="66"/>
      <c r="B1" s="66"/>
      <c r="C1" s="66"/>
      <c r="D1" s="66"/>
      <c r="E1" s="66"/>
      <c r="F1" s="66"/>
      <c r="G1" s="66"/>
    </row>
    <row r="2" spans="1:7" ht="15.75" x14ac:dyDescent="0.25">
      <c r="A2" s="159" t="s">
        <v>198</v>
      </c>
      <c r="B2" s="159"/>
      <c r="C2" s="159"/>
      <c r="D2" s="159"/>
      <c r="E2" s="159"/>
      <c r="F2" s="159"/>
      <c r="G2" s="159"/>
    </row>
    <row r="3" spans="1:7" x14ac:dyDescent="0.15">
      <c r="A3" s="66"/>
      <c r="B3" s="66"/>
      <c r="C3" s="66"/>
      <c r="D3" s="66"/>
      <c r="E3" s="66"/>
      <c r="F3" s="66"/>
      <c r="G3" s="66"/>
    </row>
    <row r="4" spans="1:7" ht="12" thickBot="1" x14ac:dyDescent="0.2">
      <c r="A4" s="66"/>
      <c r="B4" s="66"/>
      <c r="C4" s="66"/>
      <c r="D4" s="66"/>
      <c r="E4" s="66"/>
      <c r="F4" s="66"/>
      <c r="G4" s="66"/>
    </row>
    <row r="5" spans="1:7" ht="30" customHeight="1" thickBot="1" x14ac:dyDescent="0.2">
      <c r="A5" s="142" t="s">
        <v>192</v>
      </c>
      <c r="B5" s="142" t="s">
        <v>174</v>
      </c>
      <c r="C5" s="142" t="s">
        <v>175</v>
      </c>
      <c r="D5" s="142" t="s">
        <v>176</v>
      </c>
      <c r="E5" s="142" t="s">
        <v>197</v>
      </c>
      <c r="F5" s="142" t="s">
        <v>177</v>
      </c>
      <c r="G5" s="142" t="s">
        <v>179</v>
      </c>
    </row>
    <row r="6" spans="1:7" ht="12.75" x14ac:dyDescent="0.15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 t="s">
        <v>178</v>
      </c>
      <c r="G6" s="143" t="s">
        <v>180</v>
      </c>
    </row>
    <row r="7" spans="1:7" ht="12.75" x14ac:dyDescent="0.2">
      <c r="A7" s="103" t="s">
        <v>199</v>
      </c>
      <c r="B7" s="103"/>
      <c r="C7" s="103"/>
      <c r="D7" s="103"/>
      <c r="E7" s="103"/>
      <c r="F7" s="103"/>
      <c r="G7" s="108"/>
    </row>
    <row r="8" spans="1:7" ht="12.75" x14ac:dyDescent="0.2">
      <c r="A8" s="104" t="s">
        <v>128</v>
      </c>
      <c r="B8" s="105">
        <v>184331.75</v>
      </c>
      <c r="C8" s="105">
        <v>429540</v>
      </c>
      <c r="D8" s="105">
        <v>549540</v>
      </c>
      <c r="E8" s="105">
        <v>486902.66</v>
      </c>
      <c r="F8" s="105">
        <f>E8/B8*100</f>
        <v>264.14476073709494</v>
      </c>
      <c r="G8" s="105">
        <f>E8/D8*100</f>
        <v>88.601859737234776</v>
      </c>
    </row>
    <row r="9" spans="1:7" ht="12.75" x14ac:dyDescent="0.2">
      <c r="A9" s="106" t="s">
        <v>129</v>
      </c>
      <c r="B9" s="107">
        <v>184331.75</v>
      </c>
      <c r="C9" s="107">
        <v>429540</v>
      </c>
      <c r="D9" s="107">
        <v>549540</v>
      </c>
      <c r="E9" s="107">
        <v>486902.66</v>
      </c>
      <c r="F9" s="107">
        <f>E9/B9*100</f>
        <v>264.14476073709494</v>
      </c>
      <c r="G9" s="107">
        <f t="shared" ref="G9:G22" si="0">E9/D9*100</f>
        <v>88.601859737234776</v>
      </c>
    </row>
    <row r="10" spans="1:7" ht="12.75" x14ac:dyDescent="0.2">
      <c r="A10" s="104" t="s">
        <v>140</v>
      </c>
      <c r="B10" s="105">
        <v>754500.66</v>
      </c>
      <c r="C10" s="105">
        <v>887195</v>
      </c>
      <c r="D10" s="105">
        <v>887195</v>
      </c>
      <c r="E10" s="105">
        <v>938755.69</v>
      </c>
      <c r="F10" s="105">
        <f t="shared" ref="F10:F22" si="1">E10/B10*100</f>
        <v>124.4207910964584</v>
      </c>
      <c r="G10" s="105">
        <f t="shared" si="0"/>
        <v>105.81165245520995</v>
      </c>
    </row>
    <row r="11" spans="1:7" ht="12.75" x14ac:dyDescent="0.2">
      <c r="A11" s="106" t="s">
        <v>130</v>
      </c>
      <c r="B11" s="107">
        <v>754500.66</v>
      </c>
      <c r="C11" s="107">
        <v>887195</v>
      </c>
      <c r="D11" s="107">
        <v>887195</v>
      </c>
      <c r="E11" s="107">
        <v>938755.69</v>
      </c>
      <c r="F11" s="107">
        <f t="shared" si="1"/>
        <v>124.4207910964584</v>
      </c>
      <c r="G11" s="107">
        <f t="shared" si="0"/>
        <v>105.81165245520995</v>
      </c>
    </row>
    <row r="12" spans="1:7" ht="12.75" x14ac:dyDescent="0.2">
      <c r="A12" s="104" t="s">
        <v>131</v>
      </c>
      <c r="B12" s="105">
        <v>6899474.5999999996</v>
      </c>
      <c r="C12" s="105">
        <v>8148235</v>
      </c>
      <c r="D12" s="105">
        <v>8148235</v>
      </c>
      <c r="E12" s="105">
        <f>8159368.29+E14</f>
        <v>8313368.29</v>
      </c>
      <c r="F12" s="105">
        <f t="shared" si="1"/>
        <v>120.49277331929014</v>
      </c>
      <c r="G12" s="105">
        <f t="shared" si="0"/>
        <v>102.02661422995287</v>
      </c>
    </row>
    <row r="13" spans="1:7" ht="12.75" x14ac:dyDescent="0.2">
      <c r="A13" s="106" t="s">
        <v>132</v>
      </c>
      <c r="B13" s="107">
        <v>6684408.5999999996</v>
      </c>
      <c r="C13" s="107">
        <v>7994235</v>
      </c>
      <c r="D13" s="107">
        <v>7994235</v>
      </c>
      <c r="E13" s="107">
        <v>8159368.29</v>
      </c>
      <c r="F13" s="107">
        <f t="shared" si="1"/>
        <v>122.06567219723823</v>
      </c>
      <c r="G13" s="107">
        <f t="shared" si="0"/>
        <v>102.06565468740911</v>
      </c>
    </row>
    <row r="14" spans="1:7" ht="12.75" x14ac:dyDescent="0.2">
      <c r="A14" s="106" t="s">
        <v>133</v>
      </c>
      <c r="B14" s="107">
        <v>215066</v>
      </c>
      <c r="C14" s="107">
        <v>154000</v>
      </c>
      <c r="D14" s="107">
        <v>154000</v>
      </c>
      <c r="E14" s="107">
        <v>154000</v>
      </c>
      <c r="F14" s="107">
        <f t="shared" si="1"/>
        <v>71.605925622832061</v>
      </c>
      <c r="G14" s="107">
        <f t="shared" si="0"/>
        <v>100</v>
      </c>
    </row>
    <row r="15" spans="1:7" ht="12.75" x14ac:dyDescent="0.2">
      <c r="A15" s="104" t="s">
        <v>134</v>
      </c>
      <c r="B15" s="105">
        <v>396245.78</v>
      </c>
      <c r="C15" s="105">
        <v>839128</v>
      </c>
      <c r="D15" s="105">
        <v>839128</v>
      </c>
      <c r="E15" s="105">
        <f>E16+E17</f>
        <v>335989.75</v>
      </c>
      <c r="F15" s="105">
        <f t="shared" si="1"/>
        <v>84.793268965539511</v>
      </c>
      <c r="G15" s="105">
        <f t="shared" si="0"/>
        <v>40.040345453852098</v>
      </c>
    </row>
    <row r="16" spans="1:7" ht="12.75" x14ac:dyDescent="0.2">
      <c r="A16" s="106" t="s">
        <v>201</v>
      </c>
      <c r="B16" s="107">
        <v>313650.86</v>
      </c>
      <c r="C16" s="107">
        <v>239869</v>
      </c>
      <c r="D16" s="107">
        <v>239869</v>
      </c>
      <c r="E16" s="107">
        <v>242556.31</v>
      </c>
      <c r="F16" s="107">
        <f t="shared" si="1"/>
        <v>77.333220128903847</v>
      </c>
      <c r="G16" s="107">
        <f t="shared" si="0"/>
        <v>101.1203240101889</v>
      </c>
    </row>
    <row r="17" spans="1:7" ht="12.75" x14ac:dyDescent="0.2">
      <c r="A17" s="106" t="s">
        <v>136</v>
      </c>
      <c r="B17" s="107">
        <v>82594.92</v>
      </c>
      <c r="C17" s="107">
        <v>599259</v>
      </c>
      <c r="D17" s="107">
        <v>599259</v>
      </c>
      <c r="E17" s="107">
        <v>93433.44</v>
      </c>
      <c r="F17" s="107">
        <f t="shared" si="1"/>
        <v>113.12250196501191</v>
      </c>
      <c r="G17" s="107">
        <f t="shared" si="0"/>
        <v>15.59149549693872</v>
      </c>
    </row>
    <row r="18" spans="1:7" ht="12.75" x14ac:dyDescent="0.2">
      <c r="A18" s="104" t="s">
        <v>137</v>
      </c>
      <c r="B18" s="105">
        <v>25646.67</v>
      </c>
      <c r="C18" s="105">
        <v>24850</v>
      </c>
      <c r="D18" s="105">
        <v>24850</v>
      </c>
      <c r="E18" s="105">
        <v>26023.46</v>
      </c>
      <c r="F18" s="105">
        <f t="shared" si="1"/>
        <v>101.46915759433877</v>
      </c>
      <c r="G18" s="105">
        <f t="shared" si="0"/>
        <v>104.72217303822937</v>
      </c>
    </row>
    <row r="19" spans="1:7" ht="12.75" x14ac:dyDescent="0.2">
      <c r="A19" s="106" t="s">
        <v>138</v>
      </c>
      <c r="B19" s="107">
        <v>25646.67</v>
      </c>
      <c r="C19" s="107">
        <v>24850</v>
      </c>
      <c r="D19" s="107">
        <v>24850</v>
      </c>
      <c r="E19" s="107">
        <v>26023.46</v>
      </c>
      <c r="F19" s="107">
        <f t="shared" si="1"/>
        <v>101.46915759433877</v>
      </c>
      <c r="G19" s="107">
        <f t="shared" si="0"/>
        <v>104.72217303822937</v>
      </c>
    </row>
    <row r="20" spans="1:7" ht="12.75" x14ac:dyDescent="0.2">
      <c r="A20" s="104" t="s">
        <v>200</v>
      </c>
      <c r="B20" s="105">
        <v>6076.13</v>
      </c>
      <c r="C20" s="105">
        <v>9350</v>
      </c>
      <c r="D20" s="105">
        <v>9350</v>
      </c>
      <c r="E20" s="105">
        <v>9283.06</v>
      </c>
      <c r="F20" s="105">
        <f t="shared" si="1"/>
        <v>152.77915383640573</v>
      </c>
      <c r="G20" s="105">
        <f t="shared" si="0"/>
        <v>99.284064171122992</v>
      </c>
    </row>
    <row r="21" spans="1:7" ht="12.75" x14ac:dyDescent="0.2">
      <c r="A21" s="106" t="s">
        <v>202</v>
      </c>
      <c r="B21" s="107">
        <v>6076.13</v>
      </c>
      <c r="C21" s="107">
        <v>9350</v>
      </c>
      <c r="D21" s="107">
        <v>9350</v>
      </c>
      <c r="E21" s="107">
        <v>9283.06</v>
      </c>
      <c r="F21" s="107">
        <f t="shared" si="1"/>
        <v>152.77915383640573</v>
      </c>
      <c r="G21" s="107">
        <f t="shared" si="0"/>
        <v>99.284064171122992</v>
      </c>
    </row>
    <row r="22" spans="1:7" ht="12.75" x14ac:dyDescent="0.2">
      <c r="A22" s="109" t="s">
        <v>48</v>
      </c>
      <c r="B22" s="110">
        <f>B8+B10+B12+B15+B18+B20</f>
        <v>8266275.5899999999</v>
      </c>
      <c r="C22" s="110">
        <v>10338298</v>
      </c>
      <c r="D22" s="110">
        <v>10458298</v>
      </c>
      <c r="E22" s="110">
        <f>E8+E10+E12+E15+E18+E20</f>
        <v>10110322.910000002</v>
      </c>
      <c r="F22" s="110">
        <f t="shared" si="1"/>
        <v>122.30807937532123</v>
      </c>
      <c r="G22" s="110">
        <f t="shared" si="0"/>
        <v>96.672736902314341</v>
      </c>
    </row>
    <row r="23" spans="1:7" ht="12.75" x14ac:dyDescent="0.2">
      <c r="A23" s="111"/>
      <c r="B23" s="105"/>
      <c r="C23" s="105"/>
      <c r="D23" s="105"/>
      <c r="E23" s="105"/>
      <c r="F23" s="112"/>
      <c r="G23" s="107"/>
    </row>
    <row r="24" spans="1:7" ht="12.75" x14ac:dyDescent="0.2">
      <c r="A24" s="103" t="s">
        <v>203</v>
      </c>
      <c r="B24" s="103"/>
      <c r="C24" s="103"/>
      <c r="D24" s="103"/>
      <c r="E24" s="103"/>
      <c r="F24" s="103"/>
      <c r="G24" s="108"/>
    </row>
    <row r="25" spans="1:7" ht="12.75" x14ac:dyDescent="0.2">
      <c r="A25" s="104" t="s">
        <v>128</v>
      </c>
      <c r="B25" s="105">
        <v>184331.75</v>
      </c>
      <c r="C25" s="105">
        <v>429540</v>
      </c>
      <c r="D25" s="105">
        <v>549540</v>
      </c>
      <c r="E25" s="105">
        <v>486902.66</v>
      </c>
      <c r="F25" s="105">
        <f>E25/B25*100</f>
        <v>264.14476073709494</v>
      </c>
      <c r="G25" s="105">
        <f>E25/D25*100</f>
        <v>88.601859737234776</v>
      </c>
    </row>
    <row r="26" spans="1:7" ht="12.75" x14ac:dyDescent="0.2">
      <c r="A26" s="106" t="s">
        <v>129</v>
      </c>
      <c r="B26" s="107">
        <v>184331.75</v>
      </c>
      <c r="C26" s="107">
        <v>429540</v>
      </c>
      <c r="D26" s="107">
        <v>549540</v>
      </c>
      <c r="E26" s="107">
        <v>486902.66</v>
      </c>
      <c r="F26" s="107">
        <f t="shared" ref="F26:F39" si="2">E26/B26*100</f>
        <v>264.14476073709494</v>
      </c>
      <c r="G26" s="107">
        <f t="shared" ref="G26:G39" si="3">E26/D26*100</f>
        <v>88.601859737234776</v>
      </c>
    </row>
    <row r="27" spans="1:7" ht="12.75" x14ac:dyDescent="0.2">
      <c r="A27" s="104" t="s">
        <v>140</v>
      </c>
      <c r="B27" s="105">
        <v>754117.08</v>
      </c>
      <c r="C27" s="105">
        <v>886685</v>
      </c>
      <c r="D27" s="105">
        <v>886685</v>
      </c>
      <c r="E27" s="105">
        <v>852720.21</v>
      </c>
      <c r="F27" s="105">
        <f t="shared" si="2"/>
        <v>113.07530788190078</v>
      </c>
      <c r="G27" s="105">
        <f t="shared" si="3"/>
        <v>96.169463789282545</v>
      </c>
    </row>
    <row r="28" spans="1:7" ht="12.75" x14ac:dyDescent="0.2">
      <c r="A28" s="106" t="s">
        <v>130</v>
      </c>
      <c r="B28" s="107">
        <v>754117.08</v>
      </c>
      <c r="C28" s="107">
        <v>886685</v>
      </c>
      <c r="D28" s="107">
        <v>886685</v>
      </c>
      <c r="E28" s="107">
        <v>852720.21</v>
      </c>
      <c r="F28" s="107">
        <f t="shared" si="2"/>
        <v>113.07530788190078</v>
      </c>
      <c r="G28" s="107">
        <f t="shared" si="3"/>
        <v>96.169463789282545</v>
      </c>
    </row>
    <row r="29" spans="1:7" ht="12.75" x14ac:dyDescent="0.2">
      <c r="A29" s="104" t="s">
        <v>131</v>
      </c>
      <c r="B29" s="105">
        <v>6987967.8399999999</v>
      </c>
      <c r="C29" s="105">
        <v>8030100</v>
      </c>
      <c r="D29" s="105">
        <v>8030100</v>
      </c>
      <c r="E29" s="105">
        <f>E30+E31</f>
        <v>8121507.7400000002</v>
      </c>
      <c r="F29" s="105">
        <f t="shared" si="2"/>
        <v>116.22130962754976</v>
      </c>
      <c r="G29" s="105">
        <f t="shared" si="3"/>
        <v>101.13831384416135</v>
      </c>
    </row>
    <row r="30" spans="1:7" ht="12.75" x14ac:dyDescent="0.2">
      <c r="A30" s="106" t="s">
        <v>132</v>
      </c>
      <c r="B30" s="107">
        <v>6809901.8399999999</v>
      </c>
      <c r="C30" s="107">
        <v>7910100</v>
      </c>
      <c r="D30" s="107">
        <v>7910100</v>
      </c>
      <c r="E30" s="107">
        <v>8001507.7400000002</v>
      </c>
      <c r="F30" s="107">
        <f t="shared" si="2"/>
        <v>117.49813621395752</v>
      </c>
      <c r="G30" s="107">
        <f t="shared" si="3"/>
        <v>101.15558260957511</v>
      </c>
    </row>
    <row r="31" spans="1:7" ht="12.75" x14ac:dyDescent="0.2">
      <c r="A31" s="106" t="s">
        <v>133</v>
      </c>
      <c r="B31" s="107">
        <v>178066</v>
      </c>
      <c r="C31" s="107">
        <v>120000</v>
      </c>
      <c r="D31" s="107">
        <v>120000</v>
      </c>
      <c r="E31" s="107">
        <v>120000</v>
      </c>
      <c r="F31" s="107">
        <f t="shared" si="2"/>
        <v>67.390742758303105</v>
      </c>
      <c r="G31" s="107">
        <f t="shared" si="3"/>
        <v>100</v>
      </c>
    </row>
    <row r="32" spans="1:7" ht="12.75" x14ac:dyDescent="0.2">
      <c r="A32" s="104" t="s">
        <v>134</v>
      </c>
      <c r="B32" s="105">
        <v>330604.36</v>
      </c>
      <c r="C32" s="105">
        <v>885085</v>
      </c>
      <c r="D32" s="105">
        <v>885085</v>
      </c>
      <c r="E32" s="105">
        <v>531881.4</v>
      </c>
      <c r="F32" s="105">
        <f t="shared" si="2"/>
        <v>160.88154433293016</v>
      </c>
      <c r="G32" s="105">
        <f t="shared" si="3"/>
        <v>60.093821497370314</v>
      </c>
    </row>
    <row r="33" spans="1:7" ht="12.75" x14ac:dyDescent="0.2">
      <c r="A33" s="106" t="s">
        <v>135</v>
      </c>
      <c r="B33" s="107">
        <v>239407.66</v>
      </c>
      <c r="C33" s="107">
        <v>278932</v>
      </c>
      <c r="D33" s="107">
        <v>278932</v>
      </c>
      <c r="E33" s="107">
        <v>280643.95</v>
      </c>
      <c r="F33" s="107">
        <f t="shared" si="2"/>
        <v>117.22429850406624</v>
      </c>
      <c r="G33" s="107">
        <f t="shared" si="3"/>
        <v>100.61375173877505</v>
      </c>
    </row>
    <row r="34" spans="1:7" ht="12.75" x14ac:dyDescent="0.2">
      <c r="A34" s="106" t="s">
        <v>136</v>
      </c>
      <c r="B34" s="107">
        <v>91196.7</v>
      </c>
      <c r="C34" s="107">
        <v>606153</v>
      </c>
      <c r="D34" s="107">
        <v>606153</v>
      </c>
      <c r="E34" s="107">
        <v>251237.45</v>
      </c>
      <c r="F34" s="107">
        <f t="shared" si="2"/>
        <v>275.48962846243342</v>
      </c>
      <c r="G34" s="107">
        <f t="shared" si="3"/>
        <v>41.447860523663174</v>
      </c>
    </row>
    <row r="35" spans="1:7" ht="12.75" x14ac:dyDescent="0.2">
      <c r="A35" s="104" t="s">
        <v>137</v>
      </c>
      <c r="B35" s="105">
        <v>17468.330000000002</v>
      </c>
      <c r="C35" s="105">
        <v>33028</v>
      </c>
      <c r="D35" s="105">
        <v>33028</v>
      </c>
      <c r="E35" s="105">
        <v>33701.800000000003</v>
      </c>
      <c r="F35" s="105">
        <f t="shared" si="2"/>
        <v>192.93086402649823</v>
      </c>
      <c r="G35" s="105">
        <f t="shared" si="3"/>
        <v>102.04008719874047</v>
      </c>
    </row>
    <row r="36" spans="1:7" ht="12.75" x14ac:dyDescent="0.2">
      <c r="A36" s="106" t="s">
        <v>138</v>
      </c>
      <c r="B36" s="107">
        <v>17468.330000000002</v>
      </c>
      <c r="C36" s="107">
        <v>33028</v>
      </c>
      <c r="D36" s="107">
        <v>33028</v>
      </c>
      <c r="E36" s="107">
        <v>33701.800000000003</v>
      </c>
      <c r="F36" s="107">
        <f t="shared" si="2"/>
        <v>192.93086402649823</v>
      </c>
      <c r="G36" s="107">
        <f t="shared" si="3"/>
        <v>102.04008719874047</v>
      </c>
    </row>
    <row r="37" spans="1:7" ht="12.75" x14ac:dyDescent="0.2">
      <c r="A37" s="104" t="s">
        <v>200</v>
      </c>
      <c r="B37" s="105">
        <v>6076.13</v>
      </c>
      <c r="C37" s="105">
        <v>9350</v>
      </c>
      <c r="D37" s="105">
        <v>9350</v>
      </c>
      <c r="E37" s="105">
        <v>9283.06</v>
      </c>
      <c r="F37" s="105">
        <f t="shared" si="2"/>
        <v>152.77915383640573</v>
      </c>
      <c r="G37" s="105">
        <f t="shared" si="3"/>
        <v>99.284064171122992</v>
      </c>
    </row>
    <row r="38" spans="1:7" ht="12.75" x14ac:dyDescent="0.2">
      <c r="A38" s="106" t="s">
        <v>202</v>
      </c>
      <c r="B38" s="107">
        <v>6076.13</v>
      </c>
      <c r="C38" s="107">
        <v>9350</v>
      </c>
      <c r="D38" s="107">
        <v>9350</v>
      </c>
      <c r="E38" s="107">
        <v>9283.06</v>
      </c>
      <c r="F38" s="107">
        <f t="shared" si="2"/>
        <v>152.77915383640573</v>
      </c>
      <c r="G38" s="107">
        <f t="shared" si="3"/>
        <v>99.284064171122992</v>
      </c>
    </row>
    <row r="39" spans="1:7" ht="12.75" x14ac:dyDescent="0.2">
      <c r="A39" s="109" t="s">
        <v>127</v>
      </c>
      <c r="B39" s="110">
        <f>B25+B27+B29+B32+B35+B37</f>
        <v>8280565.4900000002</v>
      </c>
      <c r="C39" s="110">
        <v>10273788</v>
      </c>
      <c r="D39" s="110">
        <v>10393788</v>
      </c>
      <c r="E39" s="110">
        <f>E25+E27+E29+E32+E35+E37</f>
        <v>10035996.870000001</v>
      </c>
      <c r="F39" s="110">
        <f t="shared" si="2"/>
        <v>121.19941424435254</v>
      </c>
      <c r="G39" s="110">
        <f t="shared" si="3"/>
        <v>96.557644527673659</v>
      </c>
    </row>
  </sheetData>
  <mergeCells count="1">
    <mergeCell ref="A2:G2"/>
  </mergeCells>
  <pageMargins left="0.7" right="0.7" top="0.75" bottom="0.75" header="0.3" footer="0.3"/>
  <pageSetup paperSize="9" scale="7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F10C-492C-477D-BC95-2CC3853883D4}">
  <sheetPr>
    <pageSetUpPr fitToPage="1"/>
  </sheetPr>
  <dimension ref="A1:G38"/>
  <sheetViews>
    <sheetView zoomScale="90" zoomScaleNormal="90" workbookViewId="0">
      <selection activeCell="C30" sqref="C30"/>
    </sheetView>
  </sheetViews>
  <sheetFormatPr defaultRowHeight="11.25" x14ac:dyDescent="0.15"/>
  <cols>
    <col min="1" max="1" width="55.42578125" style="1" bestFit="1" customWidth="1"/>
    <col min="2" max="2" width="17.7109375" style="1" customWidth="1"/>
    <col min="3" max="3" width="14.28515625" style="1" customWidth="1"/>
    <col min="4" max="4" width="13.5703125" style="1" customWidth="1"/>
    <col min="5" max="5" width="16.42578125" style="1" bestFit="1" customWidth="1"/>
    <col min="6" max="6" width="10.7109375" style="1" customWidth="1"/>
    <col min="7" max="7" width="9.28515625" style="1" bestFit="1" customWidth="1"/>
    <col min="8" max="16384" width="9.140625" style="1"/>
  </cols>
  <sheetData>
    <row r="1" spans="1:7" ht="15.75" x14ac:dyDescent="0.25">
      <c r="A1" s="167" t="s">
        <v>204</v>
      </c>
      <c r="B1" s="167"/>
      <c r="C1" s="167"/>
      <c r="D1" s="167"/>
      <c r="E1" s="167"/>
      <c r="F1" s="167"/>
      <c r="G1" s="167"/>
    </row>
    <row r="2" spans="1:7" ht="13.5" thickBot="1" x14ac:dyDescent="0.25">
      <c r="A2" s="19"/>
      <c r="B2" s="19"/>
      <c r="C2" s="19"/>
      <c r="D2" s="19"/>
      <c r="E2" s="19"/>
      <c r="F2" s="19"/>
      <c r="G2" s="19"/>
    </row>
    <row r="3" spans="1:7" ht="26.25" thickBot="1" x14ac:dyDescent="0.2">
      <c r="A3" s="142" t="s">
        <v>205</v>
      </c>
      <c r="B3" s="142" t="s">
        <v>239</v>
      </c>
      <c r="C3" s="142" t="s">
        <v>175</v>
      </c>
      <c r="D3" s="142" t="s">
        <v>176</v>
      </c>
      <c r="E3" s="142" t="s">
        <v>240</v>
      </c>
      <c r="F3" s="142" t="s">
        <v>206</v>
      </c>
      <c r="G3" s="142" t="s">
        <v>207</v>
      </c>
    </row>
    <row r="4" spans="1:7" ht="12.75" x14ac:dyDescent="0.1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 t="s">
        <v>178</v>
      </c>
      <c r="G4" s="130" t="s">
        <v>180</v>
      </c>
    </row>
    <row r="5" spans="1:7" ht="12.75" x14ac:dyDescent="0.2">
      <c r="A5" s="21" t="s">
        <v>208</v>
      </c>
      <c r="B5" s="21"/>
      <c r="C5" s="21"/>
      <c r="D5" s="21"/>
      <c r="E5" s="21"/>
      <c r="F5" s="21"/>
      <c r="G5" s="21"/>
    </row>
    <row r="6" spans="1:7" ht="12.75" x14ac:dyDescent="0.2">
      <c r="A6" s="22" t="s">
        <v>209</v>
      </c>
      <c r="B6" s="23">
        <f>SUM(B7:B11)</f>
        <v>0</v>
      </c>
      <c r="C6" s="23">
        <f t="shared" ref="C6:E6" si="0">SUM(C7:C11)</f>
        <v>0</v>
      </c>
      <c r="D6" s="23">
        <f t="shared" si="0"/>
        <v>0</v>
      </c>
      <c r="E6" s="23">
        <f t="shared" si="0"/>
        <v>0</v>
      </c>
      <c r="F6" s="24" t="str">
        <f>IFERROR(E6/B6*100,"-")</f>
        <v>-</v>
      </c>
      <c r="G6" s="24" t="str">
        <f>IFERROR(E6/D6*100,"-")</f>
        <v>-</v>
      </c>
    </row>
    <row r="7" spans="1:7" ht="12.75" x14ac:dyDescent="0.2">
      <c r="A7" s="25" t="s">
        <v>210</v>
      </c>
      <c r="B7" s="26">
        <v>0</v>
      </c>
      <c r="C7" s="26">
        <v>0</v>
      </c>
      <c r="D7" s="26">
        <v>0</v>
      </c>
      <c r="E7" s="26">
        <v>0</v>
      </c>
      <c r="F7" s="27" t="str">
        <f t="shared" ref="F7:F36" si="1">IFERROR(E7/B7*100,"-")</f>
        <v>-</v>
      </c>
      <c r="G7" s="27" t="str">
        <f t="shared" ref="G7:G38" si="2">IFERROR(E7/D7*100,"-")</f>
        <v>-</v>
      </c>
    </row>
    <row r="8" spans="1:7" ht="12.75" x14ac:dyDescent="0.2">
      <c r="A8" s="25" t="s">
        <v>211</v>
      </c>
      <c r="B8" s="26">
        <v>0</v>
      </c>
      <c r="C8" s="26">
        <v>0</v>
      </c>
      <c r="D8" s="26">
        <v>0</v>
      </c>
      <c r="E8" s="26">
        <v>0</v>
      </c>
      <c r="F8" s="27" t="str">
        <f t="shared" si="1"/>
        <v>-</v>
      </c>
      <c r="G8" s="27" t="str">
        <f t="shared" si="2"/>
        <v>-</v>
      </c>
    </row>
    <row r="9" spans="1:7" ht="12.75" x14ac:dyDescent="0.2">
      <c r="A9" s="25" t="s">
        <v>212</v>
      </c>
      <c r="B9" s="26">
        <v>0</v>
      </c>
      <c r="C9" s="26">
        <v>0</v>
      </c>
      <c r="D9" s="26">
        <v>0</v>
      </c>
      <c r="E9" s="26">
        <v>0</v>
      </c>
      <c r="F9" s="27" t="str">
        <f t="shared" si="1"/>
        <v>-</v>
      </c>
      <c r="G9" s="27" t="str">
        <f t="shared" si="2"/>
        <v>-</v>
      </c>
    </row>
    <row r="10" spans="1:7" ht="12.75" x14ac:dyDescent="0.2">
      <c r="A10" s="25" t="s">
        <v>213</v>
      </c>
      <c r="B10" s="26">
        <v>0</v>
      </c>
      <c r="C10" s="26">
        <v>0</v>
      </c>
      <c r="D10" s="26">
        <v>0</v>
      </c>
      <c r="E10" s="26">
        <v>0</v>
      </c>
      <c r="F10" s="27" t="str">
        <f t="shared" si="1"/>
        <v>-</v>
      </c>
      <c r="G10" s="27" t="str">
        <f t="shared" si="2"/>
        <v>-</v>
      </c>
    </row>
    <row r="11" spans="1:7" ht="12.75" x14ac:dyDescent="0.2">
      <c r="A11" s="25" t="s">
        <v>214</v>
      </c>
      <c r="B11" s="26">
        <v>0</v>
      </c>
      <c r="C11" s="26">
        <v>0</v>
      </c>
      <c r="D11" s="26">
        <v>0</v>
      </c>
      <c r="E11" s="26">
        <v>0</v>
      </c>
      <c r="F11" s="27" t="str">
        <f t="shared" si="1"/>
        <v>-</v>
      </c>
      <c r="G11" s="27" t="str">
        <f t="shared" si="2"/>
        <v>-</v>
      </c>
    </row>
    <row r="12" spans="1:7" ht="12.75" x14ac:dyDescent="0.2">
      <c r="A12" s="28" t="s">
        <v>215</v>
      </c>
      <c r="B12" s="23">
        <f>SUM(B13:B16)</f>
        <v>0</v>
      </c>
      <c r="C12" s="23">
        <f t="shared" ref="C12:E12" si="3">SUM(C13:C16)</f>
        <v>0</v>
      </c>
      <c r="D12" s="23">
        <f t="shared" si="3"/>
        <v>0</v>
      </c>
      <c r="E12" s="23">
        <f t="shared" si="3"/>
        <v>0</v>
      </c>
      <c r="F12" s="24" t="str">
        <f t="shared" si="1"/>
        <v>-</v>
      </c>
      <c r="G12" s="24" t="str">
        <f t="shared" si="2"/>
        <v>-</v>
      </c>
    </row>
    <row r="13" spans="1:7" ht="12.75" x14ac:dyDescent="0.2">
      <c r="A13" s="25" t="s">
        <v>216</v>
      </c>
      <c r="B13" s="26">
        <v>0</v>
      </c>
      <c r="C13" s="26">
        <v>0</v>
      </c>
      <c r="D13" s="26">
        <v>0</v>
      </c>
      <c r="E13" s="26">
        <v>0</v>
      </c>
      <c r="F13" s="27" t="str">
        <f t="shared" si="1"/>
        <v>-</v>
      </c>
      <c r="G13" s="27" t="str">
        <f t="shared" si="2"/>
        <v>-</v>
      </c>
    </row>
    <row r="14" spans="1:7" ht="12.75" x14ac:dyDescent="0.2">
      <c r="A14" s="25" t="s">
        <v>217</v>
      </c>
      <c r="B14" s="26">
        <v>0</v>
      </c>
      <c r="C14" s="26">
        <v>0</v>
      </c>
      <c r="D14" s="26">
        <v>0</v>
      </c>
      <c r="E14" s="26">
        <v>0</v>
      </c>
      <c r="F14" s="27" t="str">
        <f t="shared" si="1"/>
        <v>-</v>
      </c>
      <c r="G14" s="27" t="str">
        <f t="shared" si="2"/>
        <v>-</v>
      </c>
    </row>
    <row r="15" spans="1:7" ht="12.75" x14ac:dyDescent="0.2">
      <c r="A15" s="25" t="s">
        <v>218</v>
      </c>
      <c r="B15" s="26">
        <v>0</v>
      </c>
      <c r="C15" s="26">
        <v>0</v>
      </c>
      <c r="D15" s="26">
        <v>0</v>
      </c>
      <c r="E15" s="26">
        <v>0</v>
      </c>
      <c r="F15" s="27" t="str">
        <f t="shared" si="1"/>
        <v>-</v>
      </c>
      <c r="G15" s="27" t="str">
        <f t="shared" si="2"/>
        <v>-</v>
      </c>
    </row>
    <row r="16" spans="1:7" ht="12.75" x14ac:dyDescent="0.2">
      <c r="A16" s="25" t="s">
        <v>219</v>
      </c>
      <c r="B16" s="26">
        <v>0</v>
      </c>
      <c r="C16" s="26">
        <v>0</v>
      </c>
      <c r="D16" s="26">
        <v>0</v>
      </c>
      <c r="E16" s="26">
        <v>0</v>
      </c>
      <c r="F16" s="27" t="str">
        <f t="shared" si="1"/>
        <v>-</v>
      </c>
      <c r="G16" s="27" t="str">
        <f t="shared" si="2"/>
        <v>-</v>
      </c>
    </row>
    <row r="17" spans="1:7" ht="12.75" x14ac:dyDescent="0.2">
      <c r="A17" s="28" t="s">
        <v>141</v>
      </c>
      <c r="B17" s="23">
        <v>8280565.4900000002</v>
      </c>
      <c r="C17" s="23">
        <v>10273788</v>
      </c>
      <c r="D17" s="23">
        <f t="shared" ref="D17" si="4">SUM(D18:D23)</f>
        <v>10393788</v>
      </c>
      <c r="E17" s="23">
        <v>10035996.869999999</v>
      </c>
      <c r="F17" s="24">
        <f>E17/B17*100</f>
        <v>121.19941424435252</v>
      </c>
      <c r="G17" s="24">
        <f>E17/D17*100</f>
        <v>96.557644527673631</v>
      </c>
    </row>
    <row r="18" spans="1:7" ht="12.75" x14ac:dyDescent="0.2">
      <c r="A18" s="25" t="s">
        <v>220</v>
      </c>
      <c r="B18" s="26">
        <v>0</v>
      </c>
      <c r="C18" s="26">
        <v>0</v>
      </c>
      <c r="D18" s="26">
        <v>0</v>
      </c>
      <c r="E18" s="26">
        <v>0</v>
      </c>
      <c r="F18" s="27" t="str">
        <f t="shared" si="1"/>
        <v>-</v>
      </c>
      <c r="G18" s="27" t="str">
        <f t="shared" si="2"/>
        <v>-</v>
      </c>
    </row>
    <row r="19" spans="1:7" ht="12.75" x14ac:dyDescent="0.2">
      <c r="A19" s="25" t="s">
        <v>221</v>
      </c>
      <c r="B19" s="26">
        <v>7757053.5199999996</v>
      </c>
      <c r="C19" s="26">
        <v>9491998</v>
      </c>
      <c r="D19" s="26">
        <v>9611998</v>
      </c>
      <c r="E19" s="26">
        <v>9330986.5899999999</v>
      </c>
      <c r="F19" s="27">
        <f t="shared" si="1"/>
        <v>120.29034692028269</v>
      </c>
      <c r="G19" s="27">
        <f t="shared" si="2"/>
        <v>97.076451638878822</v>
      </c>
    </row>
    <row r="20" spans="1:7" ht="12.75" x14ac:dyDescent="0.2">
      <c r="A20" s="25" t="s">
        <v>222</v>
      </c>
      <c r="B20" s="26">
        <v>0</v>
      </c>
      <c r="C20" s="26">
        <v>0</v>
      </c>
      <c r="D20" s="26">
        <v>0</v>
      </c>
      <c r="E20" s="26">
        <v>0</v>
      </c>
      <c r="F20" s="27" t="str">
        <f t="shared" si="1"/>
        <v>-</v>
      </c>
      <c r="G20" s="27" t="str">
        <f t="shared" si="2"/>
        <v>-</v>
      </c>
    </row>
    <row r="21" spans="1:7" ht="12.75" x14ac:dyDescent="0.2">
      <c r="A21" s="25" t="s">
        <v>223</v>
      </c>
      <c r="B21" s="26">
        <v>3650</v>
      </c>
      <c r="C21" s="26">
        <v>0</v>
      </c>
      <c r="D21" s="26">
        <v>0</v>
      </c>
      <c r="E21" s="26">
        <v>0</v>
      </c>
      <c r="F21" s="27" t="s">
        <v>183</v>
      </c>
      <c r="G21" s="27" t="str">
        <f t="shared" si="2"/>
        <v>-</v>
      </c>
    </row>
    <row r="22" spans="1:7" ht="12.75" x14ac:dyDescent="0.2">
      <c r="A22" s="25" t="s">
        <v>224</v>
      </c>
      <c r="B22" s="26">
        <v>0</v>
      </c>
      <c r="C22" s="26">
        <v>0</v>
      </c>
      <c r="D22" s="26">
        <v>0</v>
      </c>
      <c r="E22" s="26">
        <v>0</v>
      </c>
      <c r="F22" s="27" t="str">
        <f t="shared" si="1"/>
        <v>-</v>
      </c>
      <c r="G22" s="27" t="str">
        <f t="shared" si="2"/>
        <v>-</v>
      </c>
    </row>
    <row r="23" spans="1:7" ht="12.75" x14ac:dyDescent="0.2">
      <c r="A23" s="25" t="s">
        <v>225</v>
      </c>
      <c r="B23" s="26">
        <v>519861.97</v>
      </c>
      <c r="C23" s="26">
        <v>781790</v>
      </c>
      <c r="D23" s="26">
        <v>781790</v>
      </c>
      <c r="E23" s="26">
        <v>705010.28</v>
      </c>
      <c r="F23" s="27">
        <v>135.6</v>
      </c>
      <c r="G23" s="27">
        <v>90.2</v>
      </c>
    </row>
    <row r="24" spans="1:7" ht="12.75" x14ac:dyDescent="0.2">
      <c r="A24" s="28" t="s">
        <v>226</v>
      </c>
      <c r="B24" s="23">
        <f>SUM(B25:B31)</f>
        <v>0</v>
      </c>
      <c r="C24" s="23">
        <f t="shared" ref="C24:E24" si="5">SUM(C25:C31)</f>
        <v>0</v>
      </c>
      <c r="D24" s="23">
        <f t="shared" si="5"/>
        <v>0</v>
      </c>
      <c r="E24" s="23">
        <f t="shared" si="5"/>
        <v>0</v>
      </c>
      <c r="F24" s="24" t="str">
        <f t="shared" si="1"/>
        <v>-</v>
      </c>
      <c r="G24" s="24" t="str">
        <f t="shared" si="2"/>
        <v>-</v>
      </c>
    </row>
    <row r="25" spans="1:7" ht="12.75" x14ac:dyDescent="0.2">
      <c r="A25" s="25" t="s">
        <v>227</v>
      </c>
      <c r="B25" s="29">
        <v>0</v>
      </c>
      <c r="C25" s="26">
        <v>0</v>
      </c>
      <c r="D25" s="26">
        <v>0</v>
      </c>
      <c r="E25" s="26">
        <v>0</v>
      </c>
      <c r="F25" s="27" t="str">
        <f>IFERROR(E25/B25*100,"-")</f>
        <v>-</v>
      </c>
      <c r="G25" s="27" t="str">
        <f t="shared" si="2"/>
        <v>-</v>
      </c>
    </row>
    <row r="26" spans="1:7" ht="12.75" x14ac:dyDescent="0.2">
      <c r="A26" s="25" t="s">
        <v>228</v>
      </c>
      <c r="B26" s="26">
        <v>0</v>
      </c>
      <c r="C26" s="26">
        <v>0</v>
      </c>
      <c r="D26" s="26">
        <v>0</v>
      </c>
      <c r="E26" s="26">
        <v>0</v>
      </c>
      <c r="F26" s="27" t="str">
        <f t="shared" si="1"/>
        <v>-</v>
      </c>
      <c r="G26" s="27" t="str">
        <f t="shared" si="2"/>
        <v>-</v>
      </c>
    </row>
    <row r="27" spans="1:7" ht="12.75" x14ac:dyDescent="0.2">
      <c r="A27" s="25" t="s">
        <v>229</v>
      </c>
      <c r="B27" s="26">
        <v>0</v>
      </c>
      <c r="C27" s="26">
        <v>0</v>
      </c>
      <c r="D27" s="26">
        <v>0</v>
      </c>
      <c r="E27" s="26">
        <v>0</v>
      </c>
      <c r="F27" s="27" t="str">
        <f t="shared" si="1"/>
        <v>-</v>
      </c>
      <c r="G27" s="27" t="str">
        <f t="shared" si="2"/>
        <v>-</v>
      </c>
    </row>
    <row r="28" spans="1:7" ht="12.75" x14ac:dyDescent="0.2">
      <c r="A28" s="25" t="s">
        <v>230</v>
      </c>
      <c r="B28" s="26">
        <v>0</v>
      </c>
      <c r="C28" s="26">
        <v>0</v>
      </c>
      <c r="D28" s="26">
        <v>0</v>
      </c>
      <c r="E28" s="26">
        <v>0</v>
      </c>
      <c r="F28" s="27" t="str">
        <f t="shared" si="1"/>
        <v>-</v>
      </c>
      <c r="G28" s="27" t="str">
        <f t="shared" si="2"/>
        <v>-</v>
      </c>
    </row>
    <row r="29" spans="1:7" ht="12.75" x14ac:dyDescent="0.2">
      <c r="A29" s="25" t="s">
        <v>231</v>
      </c>
      <c r="B29" s="29">
        <v>0</v>
      </c>
      <c r="C29" s="26">
        <v>0</v>
      </c>
      <c r="D29" s="26">
        <v>0</v>
      </c>
      <c r="E29" s="26">
        <v>0</v>
      </c>
      <c r="F29" s="27" t="str">
        <f t="shared" si="1"/>
        <v>-</v>
      </c>
      <c r="G29" s="27" t="str">
        <f t="shared" si="2"/>
        <v>-</v>
      </c>
    </row>
    <row r="30" spans="1:7" ht="12.75" x14ac:dyDescent="0.2">
      <c r="A30" s="25" t="s">
        <v>232</v>
      </c>
      <c r="B30" s="26">
        <v>0</v>
      </c>
      <c r="C30" s="26">
        <v>0</v>
      </c>
      <c r="D30" s="26">
        <v>0</v>
      </c>
      <c r="E30" s="26">
        <v>0</v>
      </c>
      <c r="F30" s="27" t="str">
        <f t="shared" si="1"/>
        <v>-</v>
      </c>
      <c r="G30" s="27" t="str">
        <f t="shared" si="2"/>
        <v>-</v>
      </c>
    </row>
    <row r="31" spans="1:7" ht="12.75" x14ac:dyDescent="0.2">
      <c r="A31" s="25" t="s">
        <v>233</v>
      </c>
      <c r="B31" s="26">
        <v>0</v>
      </c>
      <c r="C31" s="26">
        <v>0</v>
      </c>
      <c r="D31" s="26">
        <v>0</v>
      </c>
      <c r="E31" s="26">
        <v>0</v>
      </c>
      <c r="F31" s="27" t="str">
        <f>IFERROR(E31/B31*100,"-")</f>
        <v>-</v>
      </c>
      <c r="G31" s="27" t="str">
        <f t="shared" si="2"/>
        <v>-</v>
      </c>
    </row>
    <row r="32" spans="1:7" ht="12.75" x14ac:dyDescent="0.2">
      <c r="A32" s="28" t="s">
        <v>234</v>
      </c>
      <c r="B32" s="23">
        <f>SUM(B33:B36)</f>
        <v>0</v>
      </c>
      <c r="C32" s="23">
        <f t="shared" ref="C32:E32" si="6">SUM(C33:C36)</f>
        <v>0</v>
      </c>
      <c r="D32" s="23">
        <f t="shared" si="6"/>
        <v>0</v>
      </c>
      <c r="E32" s="23">
        <f t="shared" si="6"/>
        <v>0</v>
      </c>
      <c r="F32" s="24" t="str">
        <f t="shared" si="1"/>
        <v>-</v>
      </c>
      <c r="G32" s="24" t="str">
        <f t="shared" si="2"/>
        <v>-</v>
      </c>
    </row>
    <row r="33" spans="1:7" ht="12.75" x14ac:dyDescent="0.2">
      <c r="A33" s="25" t="s">
        <v>235</v>
      </c>
      <c r="B33" s="26">
        <v>0</v>
      </c>
      <c r="C33" s="26">
        <v>0</v>
      </c>
      <c r="D33" s="26">
        <v>0</v>
      </c>
      <c r="E33" s="26">
        <v>0</v>
      </c>
      <c r="F33" s="27" t="str">
        <f t="shared" si="1"/>
        <v>-</v>
      </c>
      <c r="G33" s="27" t="str">
        <f t="shared" si="2"/>
        <v>-</v>
      </c>
    </row>
    <row r="34" spans="1:7" ht="12.75" x14ac:dyDescent="0.2">
      <c r="A34" s="25" t="s">
        <v>236</v>
      </c>
      <c r="B34" s="26">
        <v>0</v>
      </c>
      <c r="C34" s="26">
        <v>0</v>
      </c>
      <c r="D34" s="26">
        <v>0</v>
      </c>
      <c r="E34" s="26">
        <v>0</v>
      </c>
      <c r="F34" s="27" t="str">
        <f t="shared" si="1"/>
        <v>-</v>
      </c>
      <c r="G34" s="27" t="str">
        <f t="shared" si="2"/>
        <v>-</v>
      </c>
    </row>
    <row r="35" spans="1:7" ht="25.5" x14ac:dyDescent="0.2">
      <c r="A35" s="25" t="s">
        <v>237</v>
      </c>
      <c r="B35" s="26">
        <v>0</v>
      </c>
      <c r="C35" s="26">
        <v>0</v>
      </c>
      <c r="D35" s="26">
        <v>0</v>
      </c>
      <c r="E35" s="26">
        <v>0</v>
      </c>
      <c r="F35" s="27" t="str">
        <f t="shared" si="1"/>
        <v>-</v>
      </c>
      <c r="G35" s="27" t="str">
        <f t="shared" si="2"/>
        <v>-</v>
      </c>
    </row>
    <row r="36" spans="1:7" ht="12.75" x14ac:dyDescent="0.2">
      <c r="A36" s="25" t="s">
        <v>238</v>
      </c>
      <c r="B36" s="26">
        <v>0</v>
      </c>
      <c r="C36" s="26">
        <v>0</v>
      </c>
      <c r="D36" s="26">
        <v>0</v>
      </c>
      <c r="E36" s="26">
        <v>0</v>
      </c>
      <c r="F36" s="27" t="str">
        <f t="shared" si="1"/>
        <v>-</v>
      </c>
      <c r="G36" s="27" t="str">
        <f t="shared" si="2"/>
        <v>-</v>
      </c>
    </row>
    <row r="37" spans="1:7" ht="12.75" x14ac:dyDescent="0.2">
      <c r="A37" s="30"/>
      <c r="B37" s="31"/>
      <c r="C37" s="31"/>
      <c r="D37" s="31"/>
      <c r="E37" s="31"/>
      <c r="F37" s="32"/>
      <c r="G37" s="32"/>
    </row>
    <row r="38" spans="1:7" ht="12.75" x14ac:dyDescent="0.2">
      <c r="A38" s="109" t="s">
        <v>127</v>
      </c>
      <c r="B38" s="110">
        <f>B6+B12+B17+B24+B32</f>
        <v>8280565.4900000002</v>
      </c>
      <c r="C38" s="110">
        <f>C6+C12+C17+C24+C32</f>
        <v>10273788</v>
      </c>
      <c r="D38" s="110">
        <f>D6+D12+D17+D24+D32</f>
        <v>10393788</v>
      </c>
      <c r="E38" s="110">
        <f>E6+E12+E17+E24+E32</f>
        <v>10035996.869999999</v>
      </c>
      <c r="F38" s="110">
        <f>IFERROR(E38/B38*100,"-")</f>
        <v>121.19941424435252</v>
      </c>
      <c r="G38" s="110">
        <f t="shared" si="2"/>
        <v>96.557644527673631</v>
      </c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3">
      <formula>LEN(TRIM(B13))=0</formula>
    </cfRule>
  </conditionalFormatting>
  <conditionalFormatting sqref="B18:E23">
    <cfRule type="containsBlanks" dxfId="11" priority="4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7" right="0.7" top="0.75" bottom="0.75" header="0.3" footer="0.3"/>
  <pageSetup paperSize="9" scale="95" fitToHeight="0" orientation="landscape" verticalDpi="0" r:id="rId1"/>
  <ignoredErrors>
    <ignoredError sqref="F17:G17" formula="1"/>
    <ignoredError sqref="B12:C12 E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B87D-4AF8-4290-A512-E9012E76D44D}">
  <sheetPr>
    <pageSetUpPr fitToPage="1"/>
  </sheetPr>
  <dimension ref="A1:G25"/>
  <sheetViews>
    <sheetView topLeftCell="A2" workbookViewId="0">
      <selection activeCell="E6" sqref="E6"/>
    </sheetView>
  </sheetViews>
  <sheetFormatPr defaultRowHeight="11.25" x14ac:dyDescent="0.15"/>
  <cols>
    <col min="1" max="1" width="51" style="1" customWidth="1"/>
    <col min="2" max="2" width="22.85546875" style="1" customWidth="1"/>
    <col min="3" max="3" width="11.140625" style="1" customWidth="1"/>
    <col min="4" max="4" width="13.140625" style="1" customWidth="1"/>
    <col min="5" max="5" width="20.5703125" style="1" customWidth="1"/>
    <col min="6" max="6" width="13.28515625" style="1" customWidth="1"/>
    <col min="7" max="7" width="12.5703125" style="1" customWidth="1"/>
    <col min="8" max="16384" width="9.140625" style="1"/>
  </cols>
  <sheetData>
    <row r="1" spans="1:7" ht="15.75" x14ac:dyDescent="0.25">
      <c r="A1" s="33" t="s">
        <v>6</v>
      </c>
      <c r="B1" s="34"/>
      <c r="C1" s="34"/>
      <c r="D1" s="34"/>
      <c r="E1" s="34"/>
      <c r="F1" s="34"/>
      <c r="G1" s="35"/>
    </row>
    <row r="2" spans="1:7" ht="12.75" x14ac:dyDescent="0.2">
      <c r="A2" s="30"/>
      <c r="B2" s="30"/>
      <c r="C2" s="30"/>
      <c r="D2" s="30"/>
      <c r="E2" s="30"/>
      <c r="F2" s="30"/>
      <c r="G2" s="30"/>
    </row>
    <row r="3" spans="1:7" ht="15.75" x14ac:dyDescent="0.25">
      <c r="A3" s="167" t="s">
        <v>241</v>
      </c>
      <c r="B3" s="167"/>
      <c r="C3" s="167"/>
      <c r="D3" s="167"/>
      <c r="E3" s="167"/>
      <c r="F3" s="167"/>
      <c r="G3" s="167"/>
    </row>
    <row r="4" spans="1:7" ht="13.5" thickBot="1" x14ac:dyDescent="0.25">
      <c r="A4" s="19"/>
      <c r="B4" s="19"/>
      <c r="C4" s="19"/>
      <c r="D4" s="19"/>
      <c r="E4" s="19"/>
      <c r="F4" s="19"/>
      <c r="G4" s="19"/>
    </row>
    <row r="5" spans="1:7" ht="39" thickBot="1" x14ac:dyDescent="0.2">
      <c r="A5" s="142" t="s">
        <v>242</v>
      </c>
      <c r="B5" s="142" t="s">
        <v>252</v>
      </c>
      <c r="C5" s="142" t="s">
        <v>175</v>
      </c>
      <c r="D5" s="142" t="s">
        <v>176</v>
      </c>
      <c r="E5" s="142" t="s">
        <v>253</v>
      </c>
      <c r="F5" s="142" t="s">
        <v>206</v>
      </c>
      <c r="G5" s="142" t="s">
        <v>207</v>
      </c>
    </row>
    <row r="6" spans="1:7" x14ac:dyDescent="0.15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 t="s">
        <v>178</v>
      </c>
      <c r="G6" s="20" t="s">
        <v>180</v>
      </c>
    </row>
    <row r="7" spans="1:7" ht="12.75" x14ac:dyDescent="0.2">
      <c r="A7" s="21" t="s">
        <v>182</v>
      </c>
      <c r="B7" s="36"/>
      <c r="C7" s="36"/>
      <c r="D7" s="36"/>
      <c r="E7" s="36"/>
      <c r="F7" s="37"/>
      <c r="G7" s="38"/>
    </row>
    <row r="8" spans="1:7" ht="12.75" x14ac:dyDescent="0.2">
      <c r="A8" s="39" t="s">
        <v>243</v>
      </c>
      <c r="B8" s="40">
        <f>B9+B11</f>
        <v>0</v>
      </c>
      <c r="C8" s="40">
        <f t="shared" ref="C8:E8" si="0">C9+C11</f>
        <v>0</v>
      </c>
      <c r="D8" s="40">
        <f t="shared" si="0"/>
        <v>0</v>
      </c>
      <c r="E8" s="40">
        <f t="shared" si="0"/>
        <v>0</v>
      </c>
      <c r="F8" s="41" t="str">
        <f>IFERROR(E8/B8*100,"-")</f>
        <v>-</v>
      </c>
      <c r="G8" s="41" t="str">
        <f>IFERROR(E8/D8*100,"-")</f>
        <v>-</v>
      </c>
    </row>
    <row r="9" spans="1:7" ht="25.5" x14ac:dyDescent="0.2">
      <c r="A9" s="42" t="s">
        <v>244</v>
      </c>
      <c r="B9" s="40">
        <f>B10</f>
        <v>0</v>
      </c>
      <c r="C9" s="40">
        <f t="shared" ref="C9:E9" si="1">C10</f>
        <v>0</v>
      </c>
      <c r="D9" s="40">
        <f t="shared" si="1"/>
        <v>0</v>
      </c>
      <c r="E9" s="40">
        <f t="shared" si="1"/>
        <v>0</v>
      </c>
      <c r="F9" s="41" t="str">
        <f t="shared" ref="F9:F24" si="2">IFERROR(E9/B9*100,"-")</f>
        <v>-</v>
      </c>
      <c r="G9" s="41" t="str">
        <f t="shared" ref="G9:G24" si="3">IFERROR(E9/D9*100,"-")</f>
        <v>-</v>
      </c>
    </row>
    <row r="10" spans="1:7" ht="25.5" x14ac:dyDescent="0.2">
      <c r="A10" s="43" t="s">
        <v>245</v>
      </c>
      <c r="B10" s="26">
        <v>0</v>
      </c>
      <c r="C10" s="26">
        <v>0</v>
      </c>
      <c r="D10" s="26">
        <v>0</v>
      </c>
      <c r="E10" s="26">
        <v>0</v>
      </c>
      <c r="F10" s="27" t="str">
        <f t="shared" si="2"/>
        <v>-</v>
      </c>
      <c r="G10" s="41" t="str">
        <f t="shared" si="3"/>
        <v>-</v>
      </c>
    </row>
    <row r="11" spans="1:7" ht="25.5" x14ac:dyDescent="0.2">
      <c r="A11" s="42" t="s">
        <v>246</v>
      </c>
      <c r="B11" s="40">
        <f>B12</f>
        <v>0</v>
      </c>
      <c r="C11" s="40">
        <f t="shared" ref="C11:E11" si="4">C12</f>
        <v>0</v>
      </c>
      <c r="D11" s="40">
        <f t="shared" si="4"/>
        <v>0</v>
      </c>
      <c r="E11" s="40">
        <f t="shared" si="4"/>
        <v>0</v>
      </c>
      <c r="F11" s="41" t="str">
        <f t="shared" si="2"/>
        <v>-</v>
      </c>
      <c r="G11" s="41" t="str">
        <f t="shared" si="3"/>
        <v>-</v>
      </c>
    </row>
    <row r="12" spans="1:7" ht="25.5" x14ac:dyDescent="0.2">
      <c r="A12" s="43" t="s">
        <v>247</v>
      </c>
      <c r="B12" s="26">
        <v>0</v>
      </c>
      <c r="C12" s="26">
        <v>0</v>
      </c>
      <c r="D12" s="26">
        <v>0</v>
      </c>
      <c r="E12" s="26">
        <v>0</v>
      </c>
      <c r="F12" s="27" t="str">
        <f t="shared" si="2"/>
        <v>-</v>
      </c>
      <c r="G12" s="41" t="str">
        <f t="shared" si="3"/>
        <v>-</v>
      </c>
    </row>
    <row r="13" spans="1:7" ht="12.75" x14ac:dyDescent="0.2">
      <c r="A13" s="43"/>
      <c r="B13" s="29"/>
      <c r="C13" s="29"/>
      <c r="D13" s="29"/>
      <c r="E13" s="29"/>
      <c r="F13" s="27"/>
      <c r="G13" s="41"/>
    </row>
    <row r="14" spans="1:7" ht="12.75" x14ac:dyDescent="0.2">
      <c r="A14" s="109" t="s">
        <v>248</v>
      </c>
      <c r="B14" s="110">
        <f>B8</f>
        <v>0</v>
      </c>
      <c r="C14" s="110">
        <f t="shared" ref="C14:E14" si="5">C8</f>
        <v>0</v>
      </c>
      <c r="D14" s="110">
        <f t="shared" si="5"/>
        <v>0</v>
      </c>
      <c r="E14" s="110">
        <f t="shared" si="5"/>
        <v>0</v>
      </c>
      <c r="F14" s="110" t="str">
        <f t="shared" si="2"/>
        <v>-</v>
      </c>
      <c r="G14" s="110" t="str">
        <f t="shared" si="3"/>
        <v>-</v>
      </c>
    </row>
    <row r="15" spans="1:7" ht="12.75" x14ac:dyDescent="0.2">
      <c r="A15" s="25"/>
      <c r="B15" s="31"/>
      <c r="C15" s="31"/>
      <c r="D15" s="31"/>
      <c r="E15" s="31"/>
      <c r="F15" s="32"/>
      <c r="G15" s="44"/>
    </row>
    <row r="16" spans="1:7" ht="12.75" x14ac:dyDescent="0.2">
      <c r="A16" s="21" t="s">
        <v>7</v>
      </c>
      <c r="B16" s="45"/>
      <c r="C16" s="45"/>
      <c r="D16" s="45"/>
      <c r="E16" s="45"/>
      <c r="F16" s="46" t="str">
        <f t="shared" si="2"/>
        <v>-</v>
      </c>
      <c r="G16" s="46" t="str">
        <f t="shared" si="3"/>
        <v>-</v>
      </c>
    </row>
    <row r="17" spans="1:7" ht="12.75" x14ac:dyDescent="0.2">
      <c r="A17" s="39" t="s">
        <v>142</v>
      </c>
      <c r="B17" s="40">
        <f>B18+B20</f>
        <v>37383.58</v>
      </c>
      <c r="C17" s="40">
        <f t="shared" ref="C17:E17" si="6">C18+C20</f>
        <v>34510</v>
      </c>
      <c r="D17" s="40">
        <f t="shared" si="6"/>
        <v>34510</v>
      </c>
      <c r="E17" s="40">
        <f t="shared" si="6"/>
        <v>34507.919999999998</v>
      </c>
      <c r="F17" s="41">
        <f>IFERROR(E17/B17*100,"-")</f>
        <v>92.307692307692307</v>
      </c>
      <c r="G17" s="41">
        <f>IFERROR(E17/D17*100,"-")</f>
        <v>99.993972761518393</v>
      </c>
    </row>
    <row r="18" spans="1:7" ht="38.25" x14ac:dyDescent="0.2">
      <c r="A18" s="42" t="s">
        <v>249</v>
      </c>
      <c r="B18" s="40">
        <f>B19</f>
        <v>0</v>
      </c>
      <c r="C18" s="40">
        <f t="shared" ref="C18:E18" si="7">C19</f>
        <v>0</v>
      </c>
      <c r="D18" s="40">
        <f t="shared" si="7"/>
        <v>0</v>
      </c>
      <c r="E18" s="40">
        <f t="shared" si="7"/>
        <v>0</v>
      </c>
      <c r="F18" s="41" t="str">
        <f t="shared" si="2"/>
        <v>-</v>
      </c>
      <c r="G18" s="41" t="str">
        <f t="shared" si="3"/>
        <v>-</v>
      </c>
    </row>
    <row r="19" spans="1:7" ht="25.5" x14ac:dyDescent="0.2">
      <c r="A19" s="43" t="s">
        <v>250</v>
      </c>
      <c r="B19" s="26">
        <v>0</v>
      </c>
      <c r="C19" s="26">
        <v>0</v>
      </c>
      <c r="D19" s="26">
        <v>0</v>
      </c>
      <c r="E19" s="26">
        <v>0</v>
      </c>
      <c r="F19" s="27" t="str">
        <f t="shared" si="2"/>
        <v>-</v>
      </c>
      <c r="G19" s="41" t="str">
        <f t="shared" si="3"/>
        <v>-</v>
      </c>
    </row>
    <row r="20" spans="1:7" ht="38.25" x14ac:dyDescent="0.2">
      <c r="A20" s="42" t="s">
        <v>143</v>
      </c>
      <c r="B20" s="40">
        <f>B21+B22</f>
        <v>37383.58</v>
      </c>
      <c r="C20" s="40">
        <f t="shared" ref="C20:E20" si="8">C21+C22</f>
        <v>34510</v>
      </c>
      <c r="D20" s="40">
        <f t="shared" si="8"/>
        <v>34510</v>
      </c>
      <c r="E20" s="40">
        <f t="shared" si="8"/>
        <v>34507.919999999998</v>
      </c>
      <c r="F20" s="41">
        <f>IFERROR(E20/B20*100,"-")</f>
        <v>92.307692307692307</v>
      </c>
      <c r="G20" s="41">
        <f t="shared" si="3"/>
        <v>99.993972761518393</v>
      </c>
    </row>
    <row r="21" spans="1:7" ht="25.5" x14ac:dyDescent="0.2">
      <c r="A21" s="43" t="s">
        <v>144</v>
      </c>
      <c r="B21" s="26">
        <v>37383.58</v>
      </c>
      <c r="C21" s="26">
        <v>34510</v>
      </c>
      <c r="D21" s="26">
        <v>34510</v>
      </c>
      <c r="E21" s="26">
        <v>34507.919999999998</v>
      </c>
      <c r="F21" s="27">
        <f t="shared" si="2"/>
        <v>92.307692307692307</v>
      </c>
      <c r="G21" s="41">
        <f t="shared" si="3"/>
        <v>99.993972761518393</v>
      </c>
    </row>
    <row r="22" spans="1:7" ht="25.5" x14ac:dyDescent="0.2">
      <c r="A22" s="43" t="s">
        <v>251</v>
      </c>
      <c r="B22" s="26">
        <v>0</v>
      </c>
      <c r="C22" s="26">
        <v>0</v>
      </c>
      <c r="D22" s="26">
        <v>0</v>
      </c>
      <c r="E22" s="26">
        <v>0</v>
      </c>
      <c r="F22" s="27" t="str">
        <f t="shared" si="2"/>
        <v>-</v>
      </c>
      <c r="G22" s="41" t="str">
        <f t="shared" si="3"/>
        <v>-</v>
      </c>
    </row>
    <row r="23" spans="1:7" ht="12.75" x14ac:dyDescent="0.2">
      <c r="A23" s="43"/>
      <c r="B23" s="29"/>
      <c r="C23" s="29"/>
      <c r="D23" s="29"/>
      <c r="E23" s="29"/>
      <c r="F23" s="27"/>
      <c r="G23" s="27"/>
    </row>
    <row r="24" spans="1:7" ht="12.75" x14ac:dyDescent="0.2">
      <c r="A24" s="109" t="s">
        <v>145</v>
      </c>
      <c r="B24" s="110">
        <f>B17</f>
        <v>37383.58</v>
      </c>
      <c r="C24" s="110">
        <f t="shared" ref="C24:E24" si="9">C17</f>
        <v>34510</v>
      </c>
      <c r="D24" s="110">
        <f t="shared" si="9"/>
        <v>34510</v>
      </c>
      <c r="E24" s="110">
        <f t="shared" si="9"/>
        <v>34507.919999999998</v>
      </c>
      <c r="F24" s="110">
        <f t="shared" si="2"/>
        <v>92.307692307692307</v>
      </c>
      <c r="G24" s="110">
        <f t="shared" si="3"/>
        <v>99.993972761518393</v>
      </c>
    </row>
    <row r="25" spans="1:7" ht="12.75" x14ac:dyDescent="0.2">
      <c r="A25" s="30"/>
      <c r="B25" s="47"/>
      <c r="C25" s="47"/>
      <c r="D25" s="47"/>
      <c r="E25" s="47"/>
      <c r="F25" s="30"/>
      <c r="G25" s="30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39370078740157483" right="0.39370078740157483" top="0.55118110236220474" bottom="0.23622047244094488" header="0.31496062992125984" footer="0.11811023622047244"/>
  <pageSetup paperSize="9" scale="9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2B6A-3AA4-4000-8C8E-7ED126A24EBD}">
  <sheetPr>
    <pageSetUpPr fitToPage="1"/>
  </sheetPr>
  <dimension ref="A2:G24"/>
  <sheetViews>
    <sheetView workbookViewId="0">
      <selection activeCell="L16" sqref="L16"/>
    </sheetView>
  </sheetViews>
  <sheetFormatPr defaultRowHeight="11.25" x14ac:dyDescent="0.15"/>
  <cols>
    <col min="1" max="1" width="46" style="1" customWidth="1"/>
    <col min="2" max="2" width="21.5703125" style="1" customWidth="1"/>
    <col min="3" max="3" width="12.5703125" style="1" customWidth="1"/>
    <col min="4" max="4" width="13.42578125" style="1" customWidth="1"/>
    <col min="5" max="5" width="20.42578125" style="1" bestFit="1" customWidth="1"/>
    <col min="6" max="7" width="12.5703125" style="1" bestFit="1" customWidth="1"/>
    <col min="8" max="16384" width="9.140625" style="1"/>
  </cols>
  <sheetData>
    <row r="2" spans="1:7" ht="15.75" x14ac:dyDescent="0.25">
      <c r="A2" s="167" t="s">
        <v>254</v>
      </c>
      <c r="B2" s="167"/>
      <c r="C2" s="167"/>
      <c r="D2" s="167"/>
      <c r="E2" s="167"/>
      <c r="F2" s="167"/>
      <c r="G2" s="167"/>
    </row>
    <row r="3" spans="1:7" ht="13.5" thickBot="1" x14ac:dyDescent="0.25">
      <c r="A3" s="19"/>
      <c r="B3" s="19"/>
      <c r="C3" s="19"/>
      <c r="D3" s="19"/>
      <c r="E3" s="19"/>
      <c r="F3" s="48"/>
      <c r="G3" s="48"/>
    </row>
    <row r="4" spans="1:7" ht="39" thickBot="1" x14ac:dyDescent="0.2">
      <c r="A4" s="142" t="s">
        <v>255</v>
      </c>
      <c r="B4" s="142" t="s">
        <v>252</v>
      </c>
      <c r="C4" s="142" t="s">
        <v>175</v>
      </c>
      <c r="D4" s="142" t="s">
        <v>176</v>
      </c>
      <c r="E4" s="142" t="s">
        <v>253</v>
      </c>
      <c r="F4" s="142" t="s">
        <v>206</v>
      </c>
      <c r="G4" s="142" t="s">
        <v>207</v>
      </c>
    </row>
    <row r="5" spans="1:7" x14ac:dyDescent="0.1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49" t="s">
        <v>178</v>
      </c>
      <c r="G5" s="49" t="s">
        <v>180</v>
      </c>
    </row>
    <row r="6" spans="1:7" ht="12.75" x14ac:dyDescent="0.2">
      <c r="A6" s="21" t="s">
        <v>256</v>
      </c>
      <c r="B6" s="21"/>
      <c r="C6" s="21"/>
      <c r="D6" s="21"/>
      <c r="E6" s="21"/>
      <c r="F6" s="50"/>
      <c r="G6" s="50"/>
    </row>
    <row r="7" spans="1:7" ht="12.75" x14ac:dyDescent="0.2">
      <c r="A7" s="42" t="s">
        <v>128</v>
      </c>
      <c r="B7" s="51">
        <f>B8</f>
        <v>0</v>
      </c>
      <c r="C7" s="51">
        <f t="shared" ref="C7:E7" si="0">C8</f>
        <v>0</v>
      </c>
      <c r="D7" s="51">
        <f t="shared" si="0"/>
        <v>0</v>
      </c>
      <c r="E7" s="51">
        <f t="shared" si="0"/>
        <v>0</v>
      </c>
      <c r="F7" s="52" t="str">
        <f>IFERROR(E7/B7*100,"-")</f>
        <v>-</v>
      </c>
      <c r="G7" s="52" t="str">
        <f>IFERROR(E7/D7*100,"-")</f>
        <v>-</v>
      </c>
    </row>
    <row r="8" spans="1:7" ht="12.75" x14ac:dyDescent="0.2">
      <c r="A8" s="43" t="s">
        <v>129</v>
      </c>
      <c r="B8" s="53">
        <v>0</v>
      </c>
      <c r="C8" s="53">
        <v>0</v>
      </c>
      <c r="D8" s="53">
        <v>0</v>
      </c>
      <c r="E8" s="53">
        <v>0</v>
      </c>
      <c r="F8" s="54" t="str">
        <f t="shared" ref="F8:F14" si="1">IFERROR(E8/B8*100,"-")</f>
        <v>-</v>
      </c>
      <c r="G8" s="54" t="str">
        <f t="shared" ref="G8:G14" si="2">IFERROR(E8/D8*100,"-")</f>
        <v>-</v>
      </c>
    </row>
    <row r="9" spans="1:7" ht="12.75" x14ac:dyDescent="0.2">
      <c r="A9" s="42" t="s">
        <v>131</v>
      </c>
      <c r="B9" s="51">
        <f>B10</f>
        <v>0</v>
      </c>
      <c r="C9" s="51">
        <f t="shared" ref="C9:E9" si="3">C10</f>
        <v>0</v>
      </c>
      <c r="D9" s="51">
        <f t="shared" si="3"/>
        <v>0</v>
      </c>
      <c r="E9" s="51">
        <f t="shared" si="3"/>
        <v>0</v>
      </c>
      <c r="F9" s="52" t="str">
        <f t="shared" si="1"/>
        <v>-</v>
      </c>
      <c r="G9" s="52" t="str">
        <f t="shared" si="2"/>
        <v>-</v>
      </c>
    </row>
    <row r="10" spans="1:7" ht="12.75" x14ac:dyDescent="0.2">
      <c r="A10" s="43" t="s">
        <v>132</v>
      </c>
      <c r="B10" s="53">
        <v>0</v>
      </c>
      <c r="C10" s="53">
        <v>0</v>
      </c>
      <c r="D10" s="53">
        <v>0</v>
      </c>
      <c r="E10" s="53">
        <v>0</v>
      </c>
      <c r="F10" s="54" t="str">
        <f t="shared" si="1"/>
        <v>-</v>
      </c>
      <c r="G10" s="54" t="str">
        <f t="shared" si="2"/>
        <v>-</v>
      </c>
    </row>
    <row r="11" spans="1:7" ht="15" customHeight="1" x14ac:dyDescent="0.2">
      <c r="A11" s="42" t="s">
        <v>257</v>
      </c>
      <c r="B11" s="51">
        <f>B12</f>
        <v>0</v>
      </c>
      <c r="C11" s="51">
        <f t="shared" ref="C11:E11" si="4">C12</f>
        <v>0</v>
      </c>
      <c r="D11" s="51">
        <f t="shared" si="4"/>
        <v>0</v>
      </c>
      <c r="E11" s="51">
        <f t="shared" si="4"/>
        <v>0</v>
      </c>
      <c r="F11" s="52" t="str">
        <f t="shared" si="1"/>
        <v>-</v>
      </c>
      <c r="G11" s="52" t="str">
        <f t="shared" si="2"/>
        <v>-</v>
      </c>
    </row>
    <row r="12" spans="1:7" ht="12.75" x14ac:dyDescent="0.2">
      <c r="A12" s="43" t="s">
        <v>258</v>
      </c>
      <c r="B12" s="53">
        <v>0</v>
      </c>
      <c r="C12" s="53">
        <v>0</v>
      </c>
      <c r="D12" s="53">
        <v>0</v>
      </c>
      <c r="E12" s="53">
        <v>0</v>
      </c>
      <c r="F12" s="54" t="str">
        <f t="shared" si="1"/>
        <v>-</v>
      </c>
      <c r="G12" s="54" t="str">
        <f t="shared" si="2"/>
        <v>-</v>
      </c>
    </row>
    <row r="13" spans="1:7" ht="12.75" x14ac:dyDescent="0.2">
      <c r="A13" s="43"/>
      <c r="B13" s="55"/>
      <c r="C13" s="55"/>
      <c r="D13" s="55"/>
      <c r="E13" s="55"/>
      <c r="F13" s="54"/>
      <c r="G13" s="54"/>
    </row>
    <row r="14" spans="1:7" ht="12.75" x14ac:dyDescent="0.2">
      <c r="A14" s="109" t="s">
        <v>248</v>
      </c>
      <c r="B14" s="113">
        <f>B7+B9+B11</f>
        <v>0</v>
      </c>
      <c r="C14" s="113">
        <f>C7+C9+C11</f>
        <v>0</v>
      </c>
      <c r="D14" s="113">
        <f>D7+D9+D11</f>
        <v>0</v>
      </c>
      <c r="E14" s="113">
        <f>E7+E9+E11</f>
        <v>0</v>
      </c>
      <c r="F14" s="110" t="str">
        <f t="shared" si="1"/>
        <v>-</v>
      </c>
      <c r="G14" s="110" t="str">
        <f t="shared" si="2"/>
        <v>-</v>
      </c>
    </row>
    <row r="15" spans="1:7" ht="12.75" x14ac:dyDescent="0.2">
      <c r="A15" s="30"/>
      <c r="B15" s="56"/>
      <c r="C15" s="56"/>
      <c r="D15" s="56"/>
      <c r="E15" s="56"/>
      <c r="F15" s="57"/>
      <c r="G15" s="57"/>
    </row>
    <row r="16" spans="1:7" ht="12.75" x14ac:dyDescent="0.2">
      <c r="A16" s="30"/>
      <c r="B16" s="56"/>
      <c r="C16" s="56"/>
      <c r="D16" s="56"/>
      <c r="E16" s="56"/>
      <c r="F16" s="57"/>
      <c r="G16" s="57"/>
    </row>
    <row r="17" spans="1:7" ht="12.75" x14ac:dyDescent="0.2">
      <c r="A17" s="21" t="s">
        <v>259</v>
      </c>
      <c r="B17" s="58"/>
      <c r="C17" s="58"/>
      <c r="D17" s="58"/>
      <c r="E17" s="58"/>
      <c r="F17" s="59"/>
      <c r="G17" s="59"/>
    </row>
    <row r="18" spans="1:7" ht="12.75" x14ac:dyDescent="0.2">
      <c r="A18" s="42" t="s">
        <v>140</v>
      </c>
      <c r="B18" s="51">
        <f>B19</f>
        <v>383.58</v>
      </c>
      <c r="C18" s="51">
        <f t="shared" ref="C18:E18" si="5">C19</f>
        <v>510</v>
      </c>
      <c r="D18" s="51">
        <f t="shared" si="5"/>
        <v>510</v>
      </c>
      <c r="E18" s="51">
        <f t="shared" si="5"/>
        <v>507.92</v>
      </c>
      <c r="F18" s="52">
        <f>IFERROR(E18/B18*100,"-")</f>
        <v>132.41566296470097</v>
      </c>
      <c r="G18" s="52">
        <f t="shared" ref="G18:G24" si="6">IFERROR(E18/D18*100,"-")</f>
        <v>99.592156862745099</v>
      </c>
    </row>
    <row r="19" spans="1:7" ht="12.75" x14ac:dyDescent="0.2">
      <c r="A19" s="43" t="s">
        <v>130</v>
      </c>
      <c r="B19" s="53">
        <v>383.58</v>
      </c>
      <c r="C19" s="53">
        <v>510</v>
      </c>
      <c r="D19" s="53">
        <v>510</v>
      </c>
      <c r="E19" s="53">
        <v>507.92</v>
      </c>
      <c r="F19" s="54">
        <f t="shared" ref="F19:F22" si="7">IFERROR(E19/B19*100,"-")</f>
        <v>132.41566296470097</v>
      </c>
      <c r="G19" s="54">
        <f t="shared" si="6"/>
        <v>99.592156862745099</v>
      </c>
    </row>
    <row r="20" spans="1:7" ht="12.75" x14ac:dyDescent="0.2">
      <c r="A20" s="42" t="s">
        <v>131</v>
      </c>
      <c r="B20" s="51">
        <f>B21+B22</f>
        <v>37000</v>
      </c>
      <c r="C20" s="51">
        <f t="shared" ref="C20:E20" si="8">C21+C22</f>
        <v>34000</v>
      </c>
      <c r="D20" s="51">
        <f t="shared" si="8"/>
        <v>34000</v>
      </c>
      <c r="E20" s="51">
        <f t="shared" si="8"/>
        <v>34000</v>
      </c>
      <c r="F20" s="52">
        <f t="shared" si="7"/>
        <v>91.891891891891902</v>
      </c>
      <c r="G20" s="52">
        <f t="shared" si="6"/>
        <v>100</v>
      </c>
    </row>
    <row r="21" spans="1:7" ht="12.75" x14ac:dyDescent="0.2">
      <c r="A21" s="43" t="s">
        <v>132</v>
      </c>
      <c r="B21" s="53">
        <v>0</v>
      </c>
      <c r="C21" s="53">
        <v>0</v>
      </c>
      <c r="D21" s="53">
        <v>0</v>
      </c>
      <c r="E21" s="53">
        <v>0</v>
      </c>
      <c r="F21" s="54" t="str">
        <f t="shared" si="7"/>
        <v>-</v>
      </c>
      <c r="G21" s="54" t="str">
        <f t="shared" si="6"/>
        <v>-</v>
      </c>
    </row>
    <row r="22" spans="1:7" ht="12.75" x14ac:dyDescent="0.2">
      <c r="A22" s="43" t="s">
        <v>133</v>
      </c>
      <c r="B22" s="53">
        <v>37000</v>
      </c>
      <c r="C22" s="53">
        <v>34000</v>
      </c>
      <c r="D22" s="53">
        <v>34000</v>
      </c>
      <c r="E22" s="53">
        <v>34000</v>
      </c>
      <c r="F22" s="54">
        <f t="shared" si="7"/>
        <v>91.891891891891902</v>
      </c>
      <c r="G22" s="54">
        <f t="shared" si="6"/>
        <v>100</v>
      </c>
    </row>
    <row r="23" spans="1:7" ht="12.75" x14ac:dyDescent="0.2">
      <c r="A23" s="43"/>
      <c r="B23" s="55"/>
      <c r="C23" s="55"/>
      <c r="D23" s="55"/>
      <c r="E23" s="55"/>
      <c r="F23" s="60"/>
      <c r="G23" s="54"/>
    </row>
    <row r="24" spans="1:7" ht="12.75" x14ac:dyDescent="0.2">
      <c r="A24" s="109" t="s">
        <v>145</v>
      </c>
      <c r="B24" s="113">
        <f>B18+B20</f>
        <v>37383.58</v>
      </c>
      <c r="C24" s="113">
        <f t="shared" ref="C24:E24" si="9">C18+C20</f>
        <v>34510</v>
      </c>
      <c r="D24" s="113">
        <f t="shared" si="9"/>
        <v>34510</v>
      </c>
      <c r="E24" s="113">
        <f t="shared" si="9"/>
        <v>34507.919999999998</v>
      </c>
      <c r="F24" s="113">
        <f>IFERROR(E24/B24*100,"-")</f>
        <v>92.307692307692307</v>
      </c>
      <c r="G24" s="113">
        <f t="shared" si="6"/>
        <v>99.993972761518393</v>
      </c>
    </row>
  </sheetData>
  <mergeCells count="1">
    <mergeCell ref="A2:G2"/>
  </mergeCells>
  <conditionalFormatting sqref="B8:E8">
    <cfRule type="containsBlanks" dxfId="4" priority="5">
      <formula>LEN(TRIM(B8))=0</formula>
    </cfRule>
  </conditionalFormatting>
  <conditionalFormatting sqref="B10:E10">
    <cfRule type="containsBlanks" dxfId="3" priority="4">
      <formula>LEN(TRIM(B10))=0</formula>
    </cfRule>
  </conditionalFormatting>
  <conditionalFormatting sqref="B12:E12">
    <cfRule type="containsBlanks" dxfId="2" priority="3">
      <formula>LEN(TRIM(B12))=0</formula>
    </cfRule>
  </conditionalFormatting>
  <conditionalFormatting sqref="B19:E19">
    <cfRule type="containsBlanks" dxfId="1" priority="2">
      <formula>LEN(TRIM(B19))=0</formula>
    </cfRule>
  </conditionalFormatting>
  <conditionalFormatting sqref="B21:E22">
    <cfRule type="containsBlanks" dxfId="0" priority="1">
      <formula>LEN(TRIM(B21))=0</formula>
    </cfRule>
  </conditionalFormatting>
  <pageMargins left="0.7" right="0.7" top="0.75" bottom="0.75" header="0.3" footer="0.3"/>
  <pageSetup paperSize="9" scale="9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5160-8A7D-4DE4-996B-CE68FA356F7B}">
  <dimension ref="A1:AS266"/>
  <sheetViews>
    <sheetView workbookViewId="0">
      <selection activeCell="A265" sqref="A265"/>
    </sheetView>
  </sheetViews>
  <sheetFormatPr defaultRowHeight="11.25" x14ac:dyDescent="0.15"/>
  <cols>
    <col min="1" max="1" width="71.140625" style="1" bestFit="1" customWidth="1"/>
    <col min="2" max="3" width="14" style="1" customWidth="1"/>
    <col min="4" max="4" width="22.85546875" style="1" customWidth="1"/>
    <col min="5" max="5" width="12" style="1" customWidth="1"/>
    <col min="6" max="45" width="9.140625" style="66"/>
    <col min="46" max="16384" width="9.140625" style="1"/>
  </cols>
  <sheetData>
    <row r="1" spans="1:45" ht="19.5" x14ac:dyDescent="0.3">
      <c r="A1" s="156" t="s">
        <v>260</v>
      </c>
      <c r="B1" s="156"/>
      <c r="C1" s="156"/>
      <c r="D1" s="156"/>
      <c r="E1" s="156"/>
    </row>
    <row r="2" spans="1:45" ht="19.5" x14ac:dyDescent="0.3">
      <c r="A2" s="7"/>
      <c r="B2" s="7"/>
      <c r="C2" s="7"/>
      <c r="D2" s="7"/>
      <c r="E2" s="61"/>
    </row>
    <row r="3" spans="1:45" ht="15.75" x14ac:dyDescent="0.25">
      <c r="A3" s="157" t="s">
        <v>261</v>
      </c>
      <c r="B3" s="157"/>
      <c r="C3" s="157"/>
      <c r="D3" s="157"/>
      <c r="E3" s="157"/>
    </row>
    <row r="4" spans="1:45" ht="15" x14ac:dyDescent="0.25">
      <c r="A4" s="62"/>
      <c r="B4" s="62"/>
      <c r="C4" s="62"/>
      <c r="D4" s="62"/>
      <c r="E4" s="63"/>
    </row>
    <row r="5" spans="1:45" ht="15.75" x14ac:dyDescent="0.25">
      <c r="A5" s="158" t="s">
        <v>262</v>
      </c>
      <c r="B5" s="158"/>
      <c r="C5" s="158"/>
      <c r="D5" s="158"/>
      <c r="E5" s="158"/>
    </row>
    <row r="6" spans="1:45" x14ac:dyDescent="0.15">
      <c r="A6" s="66"/>
      <c r="B6" s="66"/>
      <c r="C6" s="66"/>
      <c r="D6" s="66"/>
      <c r="E6" s="66"/>
    </row>
    <row r="7" spans="1:45" x14ac:dyDescent="0.15">
      <c r="A7" s="66"/>
      <c r="B7" s="66"/>
      <c r="C7" s="66"/>
      <c r="D7" s="66"/>
      <c r="E7" s="66"/>
    </row>
    <row r="8" spans="1:45" x14ac:dyDescent="0.15">
      <c r="A8" s="66"/>
      <c r="B8" s="66"/>
      <c r="C8" s="66"/>
      <c r="D8" s="66"/>
      <c r="E8" s="66"/>
    </row>
    <row r="9" spans="1:45" ht="15.75" x14ac:dyDescent="0.25">
      <c r="A9" s="159" t="s">
        <v>263</v>
      </c>
      <c r="B9" s="159"/>
      <c r="C9" s="159"/>
      <c r="D9" s="159"/>
      <c r="E9" s="159"/>
      <c r="F9" s="67"/>
      <c r="G9" s="67"/>
    </row>
    <row r="10" spans="1:45" ht="12" thickBot="1" x14ac:dyDescent="0.2">
      <c r="A10" s="66"/>
      <c r="B10" s="66"/>
      <c r="C10" s="66"/>
      <c r="D10" s="66"/>
      <c r="E10" s="66"/>
    </row>
    <row r="11" spans="1:45" s="2" customFormat="1" ht="26.25" thickBot="1" x14ac:dyDescent="0.2">
      <c r="A11" s="142" t="s">
        <v>264</v>
      </c>
      <c r="B11" s="142" t="s">
        <v>175</v>
      </c>
      <c r="C11" s="142" t="s">
        <v>176</v>
      </c>
      <c r="D11" s="142" t="s">
        <v>253</v>
      </c>
      <c r="E11" s="142" t="s">
        <v>179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</row>
    <row r="12" spans="1:45" s="2" customFormat="1" ht="12.75" x14ac:dyDescent="0.15">
      <c r="A12" s="64">
        <v>1</v>
      </c>
      <c r="B12" s="64">
        <v>2</v>
      </c>
      <c r="C12" s="64">
        <v>3</v>
      </c>
      <c r="D12" s="64">
        <v>4</v>
      </c>
      <c r="E12" s="65" t="s">
        <v>265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</row>
    <row r="13" spans="1:45" s="3" customFormat="1" ht="12.75" x14ac:dyDescent="0.2">
      <c r="A13" s="114" t="s">
        <v>146</v>
      </c>
      <c r="B13" s="115">
        <v>10308298</v>
      </c>
      <c r="C13" s="115">
        <v>10428298</v>
      </c>
      <c r="D13" s="115">
        <v>10070504.789999999</v>
      </c>
      <c r="E13" s="116">
        <v>96.57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</row>
    <row r="14" spans="1:45" s="4" customFormat="1" ht="25.5" x14ac:dyDescent="0.2">
      <c r="A14" s="117" t="s">
        <v>147</v>
      </c>
      <c r="B14" s="118">
        <v>10308298</v>
      </c>
      <c r="C14" s="118">
        <v>10428298</v>
      </c>
      <c r="D14" s="118">
        <v>10070504.789999999</v>
      </c>
      <c r="E14" s="118">
        <v>96.57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</row>
    <row r="15" spans="1:45" s="5" customFormat="1" ht="12.75" x14ac:dyDescent="0.2">
      <c r="A15" s="119" t="s">
        <v>148</v>
      </c>
      <c r="B15" s="105">
        <v>10308298</v>
      </c>
      <c r="C15" s="105">
        <v>10428298</v>
      </c>
      <c r="D15" s="105">
        <v>10070504.789999999</v>
      </c>
      <c r="E15" s="105">
        <v>96.57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</row>
    <row r="16" spans="1:45" s="5" customFormat="1" ht="12.75" x14ac:dyDescent="0.2">
      <c r="A16" s="120" t="s">
        <v>149</v>
      </c>
      <c r="B16" s="107">
        <v>10308298</v>
      </c>
      <c r="C16" s="107">
        <v>10428298</v>
      </c>
      <c r="D16" s="107">
        <v>10070504.789999999</v>
      </c>
      <c r="E16" s="107">
        <v>96.57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</row>
    <row r="17" spans="1:45" s="5" customFormat="1" ht="12.75" x14ac:dyDescent="0.2">
      <c r="A17" s="106" t="s">
        <v>129</v>
      </c>
      <c r="B17" s="107">
        <v>429540</v>
      </c>
      <c r="C17" s="107">
        <v>549540</v>
      </c>
      <c r="D17" s="107">
        <v>486902.66</v>
      </c>
      <c r="E17" s="107">
        <v>88.6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</row>
    <row r="18" spans="1:45" s="5" customFormat="1" ht="12.75" x14ac:dyDescent="0.2">
      <c r="A18" s="106" t="s">
        <v>130</v>
      </c>
      <c r="B18" s="107">
        <v>887195</v>
      </c>
      <c r="C18" s="107">
        <v>887195</v>
      </c>
      <c r="D18" s="107">
        <v>853228.13</v>
      </c>
      <c r="E18" s="107">
        <v>96.17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</row>
    <row r="19" spans="1:45" s="5" customFormat="1" ht="12.75" x14ac:dyDescent="0.2">
      <c r="A19" s="106" t="s">
        <v>132</v>
      </c>
      <c r="B19" s="107">
        <v>7910100</v>
      </c>
      <c r="C19" s="107">
        <v>7910100</v>
      </c>
      <c r="D19" s="107">
        <v>8001507.7400000002</v>
      </c>
      <c r="E19" s="107">
        <v>101.16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</row>
    <row r="20" spans="1:45" s="5" customFormat="1" ht="12.75" x14ac:dyDescent="0.2">
      <c r="A20" s="106" t="s">
        <v>133</v>
      </c>
      <c r="B20" s="107">
        <v>154000</v>
      </c>
      <c r="C20" s="107">
        <v>154000</v>
      </c>
      <c r="D20" s="107">
        <v>154000</v>
      </c>
      <c r="E20" s="107">
        <v>100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</row>
    <row r="21" spans="1:45" s="5" customFormat="1" ht="12.75" x14ac:dyDescent="0.2">
      <c r="A21" s="106" t="s">
        <v>135</v>
      </c>
      <c r="B21" s="107">
        <v>278932</v>
      </c>
      <c r="C21" s="107">
        <v>278932</v>
      </c>
      <c r="D21" s="107">
        <v>280643.95</v>
      </c>
      <c r="E21" s="107">
        <v>100.61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</row>
    <row r="22" spans="1:45" s="5" customFormat="1" ht="12.75" x14ac:dyDescent="0.2">
      <c r="A22" s="106" t="s">
        <v>136</v>
      </c>
      <c r="B22" s="107">
        <v>606153</v>
      </c>
      <c r="C22" s="107">
        <v>606153</v>
      </c>
      <c r="D22" s="107">
        <v>251237.45</v>
      </c>
      <c r="E22" s="107">
        <v>41.45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</row>
    <row r="23" spans="1:45" s="5" customFormat="1" ht="12.75" x14ac:dyDescent="0.2">
      <c r="A23" s="106" t="s">
        <v>138</v>
      </c>
      <c r="B23" s="107">
        <v>33028</v>
      </c>
      <c r="C23" s="107">
        <v>33028</v>
      </c>
      <c r="D23" s="107">
        <v>33701.800000000003</v>
      </c>
      <c r="E23" s="107">
        <v>102.04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</row>
    <row r="24" spans="1:45" s="5" customFormat="1" ht="25.5" x14ac:dyDescent="0.2">
      <c r="A24" s="106" t="s">
        <v>139</v>
      </c>
      <c r="B24" s="107">
        <v>9350</v>
      </c>
      <c r="C24" s="107">
        <v>9350</v>
      </c>
      <c r="D24" s="107">
        <v>9283.06</v>
      </c>
      <c r="E24" s="107">
        <v>99.28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</row>
    <row r="25" spans="1:45" s="5" customFormat="1" ht="12.75" x14ac:dyDescent="0.2">
      <c r="A25" s="106"/>
      <c r="B25" s="107"/>
      <c r="C25" s="107"/>
      <c r="D25" s="107"/>
      <c r="E25" s="107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</row>
    <row r="26" spans="1:45" s="5" customFormat="1" ht="12.75" x14ac:dyDescent="0.2">
      <c r="A26" s="119" t="s">
        <v>150</v>
      </c>
      <c r="B26" s="105">
        <v>208200</v>
      </c>
      <c r="C26" s="105">
        <v>208200</v>
      </c>
      <c r="D26" s="105">
        <v>210244.82</v>
      </c>
      <c r="E26" s="105">
        <v>100.98</v>
      </c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</row>
    <row r="27" spans="1:45" s="6" customFormat="1" ht="25.5" x14ac:dyDescent="0.2">
      <c r="A27" s="121" t="s">
        <v>151</v>
      </c>
      <c r="B27" s="122">
        <v>208200</v>
      </c>
      <c r="C27" s="122">
        <v>208200</v>
      </c>
      <c r="D27" s="122">
        <v>210244.82</v>
      </c>
      <c r="E27" s="122">
        <v>100.98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</row>
    <row r="28" spans="1:45" s="5" customFormat="1" ht="12.75" x14ac:dyDescent="0.2">
      <c r="A28" s="106" t="s">
        <v>267</v>
      </c>
      <c r="B28" s="107">
        <v>208200</v>
      </c>
      <c r="C28" s="107">
        <v>208200</v>
      </c>
      <c r="D28" s="107">
        <v>210244.82</v>
      </c>
      <c r="E28" s="107">
        <v>100.98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</row>
    <row r="29" spans="1:45" s="5" customFormat="1" ht="12.75" x14ac:dyDescent="0.2">
      <c r="A29" s="123" t="s">
        <v>49</v>
      </c>
      <c r="B29" s="105">
        <v>183000</v>
      </c>
      <c r="C29" s="105">
        <v>183000</v>
      </c>
      <c r="D29" s="105">
        <v>188826.32</v>
      </c>
      <c r="E29" s="105">
        <v>103.18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</row>
    <row r="30" spans="1:45" s="5" customFormat="1" ht="12.75" x14ac:dyDescent="0.2">
      <c r="A30" s="124" t="s">
        <v>51</v>
      </c>
      <c r="B30" s="125"/>
      <c r="C30" s="125"/>
      <c r="D30" s="107">
        <v>173976.87</v>
      </c>
      <c r="E30" s="125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</row>
    <row r="31" spans="1:45" s="5" customFormat="1" ht="12.75" x14ac:dyDescent="0.2">
      <c r="A31" s="124" t="s">
        <v>55</v>
      </c>
      <c r="B31" s="125"/>
      <c r="C31" s="125"/>
      <c r="D31" s="107">
        <v>3300</v>
      </c>
      <c r="E31" s="125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</row>
    <row r="32" spans="1:45" s="5" customFormat="1" ht="12.75" x14ac:dyDescent="0.2">
      <c r="A32" s="124" t="s">
        <v>57</v>
      </c>
      <c r="B32" s="125"/>
      <c r="C32" s="125"/>
      <c r="D32" s="107">
        <v>11549.45</v>
      </c>
      <c r="E32" s="125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</row>
    <row r="33" spans="1:45" s="5" customFormat="1" ht="12.75" x14ac:dyDescent="0.2">
      <c r="A33" s="123" t="s">
        <v>58</v>
      </c>
      <c r="B33" s="105">
        <v>25200</v>
      </c>
      <c r="C33" s="105">
        <v>25200</v>
      </c>
      <c r="D33" s="105">
        <v>21418.5</v>
      </c>
      <c r="E33" s="105">
        <v>84.99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</row>
    <row r="34" spans="1:45" s="5" customFormat="1" ht="12.75" x14ac:dyDescent="0.2">
      <c r="A34" s="124" t="s">
        <v>60</v>
      </c>
      <c r="B34" s="125"/>
      <c r="C34" s="125"/>
      <c r="D34" s="107">
        <v>2593.56</v>
      </c>
      <c r="E34" s="125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</row>
    <row r="35" spans="1:45" s="5" customFormat="1" ht="12.75" x14ac:dyDescent="0.2">
      <c r="A35" s="124" t="s">
        <v>61</v>
      </c>
      <c r="B35" s="125"/>
      <c r="C35" s="125"/>
      <c r="D35" s="107">
        <v>15940.72</v>
      </c>
      <c r="E35" s="125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</row>
    <row r="36" spans="1:45" s="5" customFormat="1" ht="12.75" x14ac:dyDescent="0.2">
      <c r="A36" s="124" t="s">
        <v>62</v>
      </c>
      <c r="B36" s="125"/>
      <c r="C36" s="125"/>
      <c r="D36" s="107">
        <v>2884.22</v>
      </c>
      <c r="E36" s="125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</row>
    <row r="37" spans="1:45" s="5" customFormat="1" ht="12.75" x14ac:dyDescent="0.2">
      <c r="A37" s="124"/>
      <c r="B37" s="125"/>
      <c r="C37" s="125"/>
      <c r="D37" s="107"/>
      <c r="E37" s="125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</row>
    <row r="38" spans="1:45" s="5" customFormat="1" ht="25.5" x14ac:dyDescent="0.2">
      <c r="A38" s="119" t="s">
        <v>152</v>
      </c>
      <c r="B38" s="105">
        <v>971685</v>
      </c>
      <c r="C38" s="105">
        <v>1091685</v>
      </c>
      <c r="D38" s="105">
        <v>745871.35</v>
      </c>
      <c r="E38" s="105">
        <v>68.319999999999993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</row>
    <row r="39" spans="1:45" s="6" customFormat="1" ht="12.75" x14ac:dyDescent="0.2">
      <c r="A39" s="121" t="s">
        <v>153</v>
      </c>
      <c r="B39" s="122">
        <v>32730</v>
      </c>
      <c r="C39" s="122">
        <v>32730</v>
      </c>
      <c r="D39" s="122">
        <v>32730</v>
      </c>
      <c r="E39" s="122">
        <v>100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</row>
    <row r="40" spans="1:45" s="5" customFormat="1" ht="12.75" x14ac:dyDescent="0.2">
      <c r="A40" s="106" t="s">
        <v>129</v>
      </c>
      <c r="B40" s="107">
        <v>32730</v>
      </c>
      <c r="C40" s="107">
        <v>32730</v>
      </c>
      <c r="D40" s="107">
        <v>32730</v>
      </c>
      <c r="E40" s="107">
        <v>100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</row>
    <row r="41" spans="1:45" s="5" customFormat="1" ht="12.75" x14ac:dyDescent="0.2">
      <c r="A41" s="123" t="s">
        <v>49</v>
      </c>
      <c r="B41" s="105">
        <v>21150</v>
      </c>
      <c r="C41" s="105">
        <v>21150</v>
      </c>
      <c r="D41" s="105">
        <v>21150</v>
      </c>
      <c r="E41" s="105">
        <v>100</v>
      </c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</row>
    <row r="42" spans="1:45" s="5" customFormat="1" ht="12.75" x14ac:dyDescent="0.2">
      <c r="A42" s="124" t="s">
        <v>52</v>
      </c>
      <c r="B42" s="125"/>
      <c r="C42" s="125"/>
      <c r="D42" s="107">
        <v>20080</v>
      </c>
      <c r="E42" s="125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</row>
    <row r="43" spans="1:45" s="5" customFormat="1" ht="12.75" x14ac:dyDescent="0.2">
      <c r="A43" s="124" t="s">
        <v>57</v>
      </c>
      <c r="B43" s="125"/>
      <c r="C43" s="125"/>
      <c r="D43" s="107">
        <v>1070</v>
      </c>
      <c r="E43" s="125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</row>
    <row r="44" spans="1:45" s="5" customFormat="1" ht="12.75" x14ac:dyDescent="0.2">
      <c r="A44" s="123" t="s">
        <v>58</v>
      </c>
      <c r="B44" s="105">
        <v>11580</v>
      </c>
      <c r="C44" s="105">
        <v>11580</v>
      </c>
      <c r="D44" s="105">
        <v>11580</v>
      </c>
      <c r="E44" s="105">
        <v>100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</row>
    <row r="45" spans="1:45" s="5" customFormat="1" ht="12.75" x14ac:dyDescent="0.2">
      <c r="A45" s="124" t="s">
        <v>65</v>
      </c>
      <c r="B45" s="125"/>
      <c r="C45" s="125"/>
      <c r="D45" s="107">
        <v>423.41</v>
      </c>
      <c r="E45" s="12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</row>
    <row r="46" spans="1:45" s="5" customFormat="1" ht="12.75" x14ac:dyDescent="0.2">
      <c r="A46" s="124" t="s">
        <v>73</v>
      </c>
      <c r="B46" s="125"/>
      <c r="C46" s="125"/>
      <c r="D46" s="107">
        <v>505</v>
      </c>
      <c r="E46" s="12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</row>
    <row r="47" spans="1:45" s="5" customFormat="1" ht="12.75" x14ac:dyDescent="0.2">
      <c r="A47" s="124" t="s">
        <v>77</v>
      </c>
      <c r="B47" s="125"/>
      <c r="C47" s="125"/>
      <c r="D47" s="107">
        <v>8930</v>
      </c>
      <c r="E47" s="12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</row>
    <row r="48" spans="1:45" s="5" customFormat="1" ht="15.75" customHeight="1" x14ac:dyDescent="0.2">
      <c r="A48" s="124" t="s">
        <v>84</v>
      </c>
      <c r="B48" s="125"/>
      <c r="C48" s="125"/>
      <c r="D48" s="107">
        <v>1721.59</v>
      </c>
      <c r="E48" s="12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</row>
    <row r="49" spans="1:45" s="5" customFormat="1" ht="15.75" customHeight="1" x14ac:dyDescent="0.2">
      <c r="A49" s="124"/>
      <c r="B49" s="125"/>
      <c r="C49" s="125"/>
      <c r="D49" s="107"/>
      <c r="E49" s="12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</row>
    <row r="50" spans="1:45" s="6" customFormat="1" ht="12.75" x14ac:dyDescent="0.2">
      <c r="A50" s="121" t="s">
        <v>154</v>
      </c>
      <c r="B50" s="122">
        <v>3810</v>
      </c>
      <c r="C50" s="122">
        <v>3810</v>
      </c>
      <c r="D50" s="122">
        <v>3810</v>
      </c>
      <c r="E50" s="122">
        <v>100</v>
      </c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</row>
    <row r="51" spans="1:45" s="5" customFormat="1" ht="12.75" x14ac:dyDescent="0.2">
      <c r="A51" s="106" t="s">
        <v>129</v>
      </c>
      <c r="B51" s="107">
        <v>3810</v>
      </c>
      <c r="C51" s="107">
        <v>3810</v>
      </c>
      <c r="D51" s="107">
        <v>3810</v>
      </c>
      <c r="E51" s="107">
        <v>100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</row>
    <row r="52" spans="1:45" s="5" customFormat="1" ht="12.75" x14ac:dyDescent="0.2">
      <c r="A52" s="123" t="s">
        <v>49</v>
      </c>
      <c r="B52" s="105">
        <v>3600</v>
      </c>
      <c r="C52" s="105">
        <v>3600</v>
      </c>
      <c r="D52" s="105">
        <v>3600</v>
      </c>
      <c r="E52" s="105">
        <v>100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</row>
    <row r="53" spans="1:45" s="5" customFormat="1" ht="12.75" x14ac:dyDescent="0.2">
      <c r="A53" s="124" t="s">
        <v>51</v>
      </c>
      <c r="B53" s="125"/>
      <c r="C53" s="125"/>
      <c r="D53" s="107">
        <v>1800</v>
      </c>
      <c r="E53" s="125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</row>
    <row r="54" spans="1:45" s="5" customFormat="1" ht="12.75" x14ac:dyDescent="0.2">
      <c r="A54" s="124" t="s">
        <v>52</v>
      </c>
      <c r="B54" s="125"/>
      <c r="C54" s="125"/>
      <c r="D54" s="107">
        <v>1800</v>
      </c>
      <c r="E54" s="125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</row>
    <row r="55" spans="1:45" s="5" customFormat="1" ht="12.75" x14ac:dyDescent="0.2">
      <c r="A55" s="123" t="s">
        <v>58</v>
      </c>
      <c r="B55" s="105">
        <v>210</v>
      </c>
      <c r="C55" s="105">
        <v>210</v>
      </c>
      <c r="D55" s="105">
        <v>210</v>
      </c>
      <c r="E55" s="105">
        <v>100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</row>
    <row r="56" spans="1:45" s="5" customFormat="1" ht="12.75" x14ac:dyDescent="0.2">
      <c r="A56" s="124" t="s">
        <v>67</v>
      </c>
      <c r="B56" s="125"/>
      <c r="C56" s="125"/>
      <c r="D56" s="107">
        <v>210</v>
      </c>
      <c r="E56" s="125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</row>
    <row r="57" spans="1:45" s="5" customFormat="1" ht="12.75" x14ac:dyDescent="0.2">
      <c r="A57" s="124"/>
      <c r="B57" s="125"/>
      <c r="C57" s="125"/>
      <c r="D57" s="107"/>
      <c r="E57" s="125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</row>
    <row r="58" spans="1:45" s="6" customFormat="1" ht="12.75" x14ac:dyDescent="0.2">
      <c r="A58" s="121" t="s">
        <v>155</v>
      </c>
      <c r="B58" s="122">
        <v>196000</v>
      </c>
      <c r="C58" s="122">
        <v>196000</v>
      </c>
      <c r="D58" s="122">
        <v>163000</v>
      </c>
      <c r="E58" s="122">
        <v>83.16</v>
      </c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</row>
    <row r="59" spans="1:45" s="5" customFormat="1" ht="12.75" x14ac:dyDescent="0.2">
      <c r="A59" s="106" t="s">
        <v>129</v>
      </c>
      <c r="B59" s="107">
        <v>196000</v>
      </c>
      <c r="C59" s="107">
        <v>196000</v>
      </c>
      <c r="D59" s="107">
        <v>163000</v>
      </c>
      <c r="E59" s="107">
        <v>83.16</v>
      </c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</row>
    <row r="60" spans="1:45" s="5" customFormat="1" ht="12.75" x14ac:dyDescent="0.2">
      <c r="A60" s="123" t="s">
        <v>58</v>
      </c>
      <c r="B60" s="105">
        <v>65875</v>
      </c>
      <c r="C60" s="105">
        <v>65875</v>
      </c>
      <c r="D60" s="105">
        <v>65875</v>
      </c>
      <c r="E60" s="105">
        <v>100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</row>
    <row r="61" spans="1:45" s="5" customFormat="1" ht="12.75" x14ac:dyDescent="0.2">
      <c r="A61" s="124" t="s">
        <v>73</v>
      </c>
      <c r="B61" s="125"/>
      <c r="C61" s="125"/>
      <c r="D61" s="107">
        <v>65875</v>
      </c>
      <c r="E61" s="12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</row>
    <row r="62" spans="1:45" s="5" customFormat="1" ht="12.75" x14ac:dyDescent="0.2">
      <c r="A62" s="123" t="s">
        <v>110</v>
      </c>
      <c r="B62" s="105">
        <v>77125</v>
      </c>
      <c r="C62" s="105">
        <v>77125</v>
      </c>
      <c r="D62" s="105">
        <v>97125</v>
      </c>
      <c r="E62" s="105">
        <v>125.93</v>
      </c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</row>
    <row r="63" spans="1:45" s="5" customFormat="1" ht="12.75" x14ac:dyDescent="0.2">
      <c r="A63" s="124" t="s">
        <v>114</v>
      </c>
      <c r="B63" s="125"/>
      <c r="C63" s="125"/>
      <c r="D63" s="107">
        <v>12634.5</v>
      </c>
      <c r="E63" s="125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</row>
    <row r="64" spans="1:45" s="5" customFormat="1" ht="12.75" x14ac:dyDescent="0.2">
      <c r="A64" s="124" t="s">
        <v>116</v>
      </c>
      <c r="B64" s="125"/>
      <c r="C64" s="125"/>
      <c r="D64" s="107">
        <v>11705</v>
      </c>
      <c r="E64" s="125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</row>
    <row r="65" spans="1:45" s="5" customFormat="1" ht="12.75" x14ac:dyDescent="0.2">
      <c r="A65" s="124" t="s">
        <v>117</v>
      </c>
      <c r="B65" s="125"/>
      <c r="C65" s="125"/>
      <c r="D65" s="107">
        <v>72785.5</v>
      </c>
      <c r="E65" s="125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</row>
    <row r="66" spans="1:45" s="5" customFormat="1" ht="12.75" x14ac:dyDescent="0.2">
      <c r="A66" s="123" t="s">
        <v>124</v>
      </c>
      <c r="B66" s="105">
        <v>53000</v>
      </c>
      <c r="C66" s="105">
        <v>53000</v>
      </c>
      <c r="D66" s="105">
        <v>0</v>
      </c>
      <c r="E66" s="105">
        <v>0</v>
      </c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</row>
    <row r="67" spans="1:45" s="5" customFormat="1" ht="12.75" x14ac:dyDescent="0.2">
      <c r="A67" s="123"/>
      <c r="B67" s="105"/>
      <c r="C67" s="105"/>
      <c r="D67" s="105"/>
      <c r="E67" s="105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</row>
    <row r="68" spans="1:45" s="6" customFormat="1" ht="12.75" x14ac:dyDescent="0.2">
      <c r="A68" s="121" t="s">
        <v>156</v>
      </c>
      <c r="B68" s="122">
        <v>48170</v>
      </c>
      <c r="C68" s="122">
        <v>48170</v>
      </c>
      <c r="D68" s="122">
        <v>30338</v>
      </c>
      <c r="E68" s="122">
        <v>62.98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</row>
    <row r="69" spans="1:45" s="5" customFormat="1" ht="12.75" x14ac:dyDescent="0.2">
      <c r="A69" s="106" t="s">
        <v>129</v>
      </c>
      <c r="B69" s="107">
        <v>46000</v>
      </c>
      <c r="C69" s="107">
        <v>46000</v>
      </c>
      <c r="D69" s="107">
        <v>28169</v>
      </c>
      <c r="E69" s="107">
        <v>61.24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</row>
    <row r="70" spans="1:45" s="5" customFormat="1" ht="12.75" x14ac:dyDescent="0.2">
      <c r="A70" s="123" t="s">
        <v>49</v>
      </c>
      <c r="B70" s="105">
        <v>40000</v>
      </c>
      <c r="C70" s="105">
        <v>40000</v>
      </c>
      <c r="D70" s="105">
        <v>26000</v>
      </c>
      <c r="E70" s="105">
        <v>65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</row>
    <row r="71" spans="1:45" s="5" customFormat="1" ht="12.75" x14ac:dyDescent="0.2">
      <c r="A71" s="124" t="s">
        <v>55</v>
      </c>
      <c r="B71" s="125"/>
      <c r="C71" s="125"/>
      <c r="D71" s="107">
        <v>26000</v>
      </c>
      <c r="E71" s="125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</row>
    <row r="72" spans="1:45" s="5" customFormat="1" ht="12.75" x14ac:dyDescent="0.2">
      <c r="A72" s="123" t="s">
        <v>100</v>
      </c>
      <c r="B72" s="105">
        <v>6000</v>
      </c>
      <c r="C72" s="105">
        <v>6000</v>
      </c>
      <c r="D72" s="105">
        <v>2169</v>
      </c>
      <c r="E72" s="105">
        <v>36.15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</row>
    <row r="73" spans="1:45" s="5" customFormat="1" ht="12.75" x14ac:dyDescent="0.2">
      <c r="A73" s="124" t="s">
        <v>102</v>
      </c>
      <c r="B73" s="125"/>
      <c r="C73" s="125"/>
      <c r="D73" s="107">
        <v>2169</v>
      </c>
      <c r="E73" s="125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</row>
    <row r="74" spans="1:45" s="5" customFormat="1" ht="12.75" x14ac:dyDescent="0.2">
      <c r="A74" s="106" t="s">
        <v>136</v>
      </c>
      <c r="B74" s="107">
        <v>2170</v>
      </c>
      <c r="C74" s="107">
        <v>2170</v>
      </c>
      <c r="D74" s="107">
        <v>2169</v>
      </c>
      <c r="E74" s="107">
        <v>99.95</v>
      </c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</row>
    <row r="75" spans="1:45" s="5" customFormat="1" ht="12.75" x14ac:dyDescent="0.2">
      <c r="A75" s="123" t="s">
        <v>100</v>
      </c>
      <c r="B75" s="105">
        <v>2170</v>
      </c>
      <c r="C75" s="105">
        <v>2170</v>
      </c>
      <c r="D75" s="105">
        <v>2169</v>
      </c>
      <c r="E75" s="105">
        <v>99.95</v>
      </c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</row>
    <row r="76" spans="1:45" s="5" customFormat="1" ht="12.75" x14ac:dyDescent="0.2">
      <c r="A76" s="124" t="s">
        <v>102</v>
      </c>
      <c r="B76" s="125"/>
      <c r="C76" s="125"/>
      <c r="D76" s="107">
        <v>2169</v>
      </c>
      <c r="E76" s="125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</row>
    <row r="77" spans="1:45" s="5" customFormat="1" ht="12.75" x14ac:dyDescent="0.2">
      <c r="A77" s="124"/>
      <c r="B77" s="125"/>
      <c r="C77" s="125"/>
      <c r="D77" s="107"/>
      <c r="E77" s="125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</row>
    <row r="78" spans="1:45" s="6" customFormat="1" ht="12.75" x14ac:dyDescent="0.2">
      <c r="A78" s="121" t="s">
        <v>157</v>
      </c>
      <c r="B78" s="122">
        <v>6000</v>
      </c>
      <c r="C78" s="122">
        <v>6000</v>
      </c>
      <c r="D78" s="122">
        <v>6000</v>
      </c>
      <c r="E78" s="122">
        <v>100</v>
      </c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</row>
    <row r="79" spans="1:45" s="5" customFormat="1" ht="12.75" x14ac:dyDescent="0.2">
      <c r="A79" s="106" t="s">
        <v>129</v>
      </c>
      <c r="B79" s="107">
        <v>6000</v>
      </c>
      <c r="C79" s="107">
        <v>6000</v>
      </c>
      <c r="D79" s="107">
        <v>6000</v>
      </c>
      <c r="E79" s="107">
        <v>100</v>
      </c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</row>
    <row r="80" spans="1:45" s="5" customFormat="1" ht="12.75" x14ac:dyDescent="0.2">
      <c r="A80" s="123" t="s">
        <v>58</v>
      </c>
      <c r="B80" s="105">
        <v>4235</v>
      </c>
      <c r="C80" s="105">
        <v>4235</v>
      </c>
      <c r="D80" s="105">
        <v>4235</v>
      </c>
      <c r="E80" s="105">
        <v>100</v>
      </c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45" s="5" customFormat="1" ht="12.75" x14ac:dyDescent="0.2">
      <c r="A81" s="124" t="s">
        <v>79</v>
      </c>
      <c r="B81" s="125"/>
      <c r="C81" s="125"/>
      <c r="D81" s="107">
        <v>4235</v>
      </c>
      <c r="E81" s="125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</row>
    <row r="82" spans="1:45" s="5" customFormat="1" ht="12.75" x14ac:dyDescent="0.2">
      <c r="A82" s="123" t="s">
        <v>110</v>
      </c>
      <c r="B82" s="105">
        <v>1765</v>
      </c>
      <c r="C82" s="105">
        <v>1765</v>
      </c>
      <c r="D82" s="105">
        <v>1765</v>
      </c>
      <c r="E82" s="105">
        <v>100</v>
      </c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45" s="5" customFormat="1" ht="12.75" x14ac:dyDescent="0.2">
      <c r="A83" s="124" t="s">
        <v>117</v>
      </c>
      <c r="B83" s="125"/>
      <c r="C83" s="125"/>
      <c r="D83" s="107">
        <v>1765</v>
      </c>
      <c r="E83" s="125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</row>
    <row r="84" spans="1:45" s="5" customFormat="1" ht="12.75" x14ac:dyDescent="0.2">
      <c r="A84" s="124"/>
      <c r="B84" s="125"/>
      <c r="C84" s="125"/>
      <c r="D84" s="107"/>
      <c r="E84" s="125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</row>
    <row r="85" spans="1:45" s="6" customFormat="1" ht="12.75" x14ac:dyDescent="0.2">
      <c r="A85" s="121" t="s">
        <v>158</v>
      </c>
      <c r="B85" s="122">
        <v>8000</v>
      </c>
      <c r="C85" s="122">
        <v>8000</v>
      </c>
      <c r="D85" s="122">
        <v>0</v>
      </c>
      <c r="E85" s="122">
        <v>0</v>
      </c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</row>
    <row r="86" spans="1:45" s="5" customFormat="1" ht="12.75" x14ac:dyDescent="0.2">
      <c r="A86" s="106" t="s">
        <v>129</v>
      </c>
      <c r="B86" s="107">
        <v>8000</v>
      </c>
      <c r="C86" s="107">
        <v>8000</v>
      </c>
      <c r="D86" s="125"/>
      <c r="E86" s="125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</row>
    <row r="87" spans="1:45" s="5" customFormat="1" ht="12.75" x14ac:dyDescent="0.2">
      <c r="A87" s="123" t="s">
        <v>49</v>
      </c>
      <c r="B87" s="105">
        <v>7000</v>
      </c>
      <c r="C87" s="105">
        <v>7000</v>
      </c>
      <c r="D87" s="105">
        <v>0</v>
      </c>
      <c r="E87" s="105">
        <v>0</v>
      </c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45" s="5" customFormat="1" ht="12.75" x14ac:dyDescent="0.2">
      <c r="A88" s="123" t="s">
        <v>58</v>
      </c>
      <c r="B88" s="105">
        <v>1000</v>
      </c>
      <c r="C88" s="105">
        <v>1000</v>
      </c>
      <c r="D88" s="105">
        <v>0</v>
      </c>
      <c r="E88" s="105">
        <v>0</v>
      </c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</row>
    <row r="89" spans="1:45" s="6" customFormat="1" ht="12.75" x14ac:dyDescent="0.2">
      <c r="A89" s="121" t="s">
        <v>159</v>
      </c>
      <c r="B89" s="122">
        <v>600000</v>
      </c>
      <c r="C89" s="122">
        <v>720000</v>
      </c>
      <c r="D89" s="122">
        <v>436824.69</v>
      </c>
      <c r="E89" s="122">
        <v>60.67</v>
      </c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</row>
    <row r="90" spans="1:45" s="5" customFormat="1" ht="12.75" x14ac:dyDescent="0.2">
      <c r="A90" s="106" t="s">
        <v>129</v>
      </c>
      <c r="B90" s="107">
        <v>100000</v>
      </c>
      <c r="C90" s="107">
        <v>220000</v>
      </c>
      <c r="D90" s="107">
        <v>220000</v>
      </c>
      <c r="E90" s="107">
        <v>100</v>
      </c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</row>
    <row r="91" spans="1:45" s="5" customFormat="1" ht="12.75" x14ac:dyDescent="0.2">
      <c r="A91" s="123" t="s">
        <v>110</v>
      </c>
      <c r="B91" s="105">
        <v>100000</v>
      </c>
      <c r="C91" s="105">
        <v>220000</v>
      </c>
      <c r="D91" s="105">
        <v>220000</v>
      </c>
      <c r="E91" s="105">
        <v>100</v>
      </c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</row>
    <row r="92" spans="1:45" s="5" customFormat="1" ht="12.75" x14ac:dyDescent="0.2">
      <c r="A92" s="124" t="s">
        <v>112</v>
      </c>
      <c r="B92" s="125"/>
      <c r="C92" s="125"/>
      <c r="D92" s="107">
        <v>220000</v>
      </c>
      <c r="E92" s="125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</row>
    <row r="93" spans="1:45" s="5" customFormat="1" ht="12.75" x14ac:dyDescent="0.2">
      <c r="A93" s="106" t="s">
        <v>130</v>
      </c>
      <c r="B93" s="125"/>
      <c r="C93" s="125"/>
      <c r="D93" s="107">
        <v>45914.2</v>
      </c>
      <c r="E93" s="125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</row>
    <row r="94" spans="1:45" s="5" customFormat="1" ht="12.75" x14ac:dyDescent="0.2">
      <c r="A94" s="123" t="s">
        <v>110</v>
      </c>
      <c r="B94" s="105">
        <v>0</v>
      </c>
      <c r="C94" s="105">
        <v>0</v>
      </c>
      <c r="D94" s="105">
        <v>45914.2</v>
      </c>
      <c r="E94" s="105">
        <v>0</v>
      </c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</row>
    <row r="95" spans="1:45" s="5" customFormat="1" ht="12.75" x14ac:dyDescent="0.2">
      <c r="A95" s="124" t="s">
        <v>112</v>
      </c>
      <c r="B95" s="125"/>
      <c r="C95" s="125"/>
      <c r="D95" s="107">
        <v>45914.2</v>
      </c>
      <c r="E95" s="125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</row>
    <row r="96" spans="1:45" s="5" customFormat="1" ht="12.75" x14ac:dyDescent="0.2">
      <c r="A96" s="106" t="s">
        <v>136</v>
      </c>
      <c r="B96" s="107">
        <v>500000</v>
      </c>
      <c r="C96" s="107">
        <v>500000</v>
      </c>
      <c r="D96" s="107">
        <v>170910.49</v>
      </c>
      <c r="E96" s="107">
        <v>34.18</v>
      </c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</row>
    <row r="97" spans="1:45" s="5" customFormat="1" ht="12.75" x14ac:dyDescent="0.2">
      <c r="A97" s="123" t="s">
        <v>110</v>
      </c>
      <c r="B97" s="105">
        <v>500000</v>
      </c>
      <c r="C97" s="105">
        <v>500000</v>
      </c>
      <c r="D97" s="105">
        <v>170910.49</v>
      </c>
      <c r="E97" s="105">
        <v>34.18</v>
      </c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</row>
    <row r="98" spans="1:45" s="5" customFormat="1" ht="12.75" x14ac:dyDescent="0.2">
      <c r="A98" s="124" t="s">
        <v>112</v>
      </c>
      <c r="B98" s="125"/>
      <c r="C98" s="125"/>
      <c r="D98" s="107">
        <v>170910.49</v>
      </c>
      <c r="E98" s="125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</row>
    <row r="99" spans="1:45" s="6" customFormat="1" ht="25.5" x14ac:dyDescent="0.2">
      <c r="A99" s="121" t="s">
        <v>160</v>
      </c>
      <c r="B99" s="122">
        <v>76975</v>
      </c>
      <c r="C99" s="122">
        <v>76975</v>
      </c>
      <c r="D99" s="122">
        <v>73168.66</v>
      </c>
      <c r="E99" s="122">
        <v>95.06</v>
      </c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</row>
    <row r="100" spans="1:45" s="5" customFormat="1" ht="12.75" x14ac:dyDescent="0.2">
      <c r="A100" s="106" t="s">
        <v>129</v>
      </c>
      <c r="B100" s="107">
        <v>37000</v>
      </c>
      <c r="C100" s="107">
        <v>37000</v>
      </c>
      <c r="D100" s="107">
        <v>33193.660000000003</v>
      </c>
      <c r="E100" s="107">
        <v>89.71</v>
      </c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</row>
    <row r="101" spans="1:45" s="5" customFormat="1" ht="12.75" x14ac:dyDescent="0.2">
      <c r="A101" s="123" t="s">
        <v>124</v>
      </c>
      <c r="B101" s="105">
        <v>37000</v>
      </c>
      <c r="C101" s="105">
        <v>37000</v>
      </c>
      <c r="D101" s="105">
        <v>33193.660000000003</v>
      </c>
      <c r="E101" s="105">
        <v>89.71</v>
      </c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s="5" customFormat="1" ht="12.75" x14ac:dyDescent="0.2">
      <c r="A102" s="124" t="s">
        <v>126</v>
      </c>
      <c r="B102" s="125"/>
      <c r="C102" s="125"/>
      <c r="D102" s="107">
        <v>33193.660000000003</v>
      </c>
      <c r="E102" s="125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</row>
    <row r="103" spans="1:45" s="5" customFormat="1" ht="12.75" x14ac:dyDescent="0.2">
      <c r="A103" s="106" t="s">
        <v>130</v>
      </c>
      <c r="B103" s="107">
        <v>1975</v>
      </c>
      <c r="C103" s="107">
        <v>1975</v>
      </c>
      <c r="D103" s="107">
        <v>1975</v>
      </c>
      <c r="E103" s="107">
        <v>100</v>
      </c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</row>
    <row r="104" spans="1:45" s="5" customFormat="1" ht="12.75" x14ac:dyDescent="0.2">
      <c r="A104" s="123" t="s">
        <v>124</v>
      </c>
      <c r="B104" s="105">
        <v>1975</v>
      </c>
      <c r="C104" s="105">
        <v>1975</v>
      </c>
      <c r="D104" s="105">
        <v>1975</v>
      </c>
      <c r="E104" s="105">
        <v>100</v>
      </c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</row>
    <row r="105" spans="1:45" s="5" customFormat="1" ht="12.75" x14ac:dyDescent="0.2">
      <c r="A105" s="124" t="s">
        <v>126</v>
      </c>
      <c r="B105" s="125"/>
      <c r="C105" s="125"/>
      <c r="D105" s="107">
        <v>1975</v>
      </c>
      <c r="E105" s="125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  <row r="106" spans="1:45" s="5" customFormat="1" ht="12.75" x14ac:dyDescent="0.2">
      <c r="A106" s="106" t="s">
        <v>136</v>
      </c>
      <c r="B106" s="107">
        <v>38000</v>
      </c>
      <c r="C106" s="107">
        <v>38000</v>
      </c>
      <c r="D106" s="107">
        <v>38000</v>
      </c>
      <c r="E106" s="107">
        <v>100</v>
      </c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</row>
    <row r="107" spans="1:45" s="5" customFormat="1" ht="12.75" x14ac:dyDescent="0.2">
      <c r="A107" s="123" t="s">
        <v>124</v>
      </c>
      <c r="B107" s="105">
        <v>38000</v>
      </c>
      <c r="C107" s="105">
        <v>38000</v>
      </c>
      <c r="D107" s="105">
        <v>38000</v>
      </c>
      <c r="E107" s="105">
        <v>100</v>
      </c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</row>
    <row r="108" spans="1:45" s="5" customFormat="1" ht="12.75" x14ac:dyDescent="0.2">
      <c r="A108" s="124" t="s">
        <v>126</v>
      </c>
      <c r="B108" s="125"/>
      <c r="C108" s="125"/>
      <c r="D108" s="107">
        <v>38000</v>
      </c>
      <c r="E108" s="125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</row>
    <row r="109" spans="1:45" s="5" customFormat="1" ht="12.75" x14ac:dyDescent="0.2">
      <c r="A109" s="124"/>
      <c r="B109" s="125"/>
      <c r="C109" s="125"/>
      <c r="D109" s="107"/>
      <c r="E109" s="125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</row>
    <row r="110" spans="1:45" s="5" customFormat="1" ht="12.75" x14ac:dyDescent="0.2">
      <c r="A110" s="119" t="s">
        <v>161</v>
      </c>
      <c r="B110" s="105">
        <v>9128413</v>
      </c>
      <c r="C110" s="105">
        <v>9128413</v>
      </c>
      <c r="D110" s="105">
        <v>9114388.6199999992</v>
      </c>
      <c r="E110" s="105">
        <v>99.85</v>
      </c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</row>
    <row r="111" spans="1:45" s="6" customFormat="1" ht="12.75" x14ac:dyDescent="0.2">
      <c r="A111" s="121" t="s">
        <v>162</v>
      </c>
      <c r="B111" s="122">
        <v>8661293</v>
      </c>
      <c r="C111" s="122">
        <v>8661293</v>
      </c>
      <c r="D111" s="122">
        <v>8660237.2200000007</v>
      </c>
      <c r="E111" s="122">
        <v>99.99</v>
      </c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</row>
    <row r="112" spans="1:45" s="5" customFormat="1" ht="12.75" x14ac:dyDescent="0.2">
      <c r="A112" s="106" t="s">
        <v>130</v>
      </c>
      <c r="B112" s="107">
        <v>640300</v>
      </c>
      <c r="C112" s="107">
        <v>640300</v>
      </c>
      <c r="D112" s="107">
        <v>556286.06999999995</v>
      </c>
      <c r="E112" s="107">
        <v>86.88</v>
      </c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</row>
    <row r="113" spans="1:45" s="5" customFormat="1" ht="12.75" x14ac:dyDescent="0.2">
      <c r="A113" s="123" t="s">
        <v>49</v>
      </c>
      <c r="B113" s="105">
        <v>283570</v>
      </c>
      <c r="C113" s="105">
        <v>283570</v>
      </c>
      <c r="D113" s="105">
        <v>200382.33</v>
      </c>
      <c r="E113" s="105">
        <v>70.66</v>
      </c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</row>
    <row r="114" spans="1:45" s="5" customFormat="1" ht="12.75" x14ac:dyDescent="0.2">
      <c r="A114" s="124" t="s">
        <v>51</v>
      </c>
      <c r="B114" s="125"/>
      <c r="C114" s="125"/>
      <c r="D114" s="107">
        <v>158433.03</v>
      </c>
      <c r="E114" s="125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</row>
    <row r="115" spans="1:45" s="5" customFormat="1" ht="12.75" x14ac:dyDescent="0.2">
      <c r="A115" s="124" t="s">
        <v>52</v>
      </c>
      <c r="B115" s="125"/>
      <c r="C115" s="125"/>
      <c r="D115" s="107">
        <v>14705.45</v>
      </c>
      <c r="E115" s="125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</row>
    <row r="116" spans="1:45" s="5" customFormat="1" ht="12.75" x14ac:dyDescent="0.2">
      <c r="A116" s="124" t="s">
        <v>55</v>
      </c>
      <c r="B116" s="125"/>
      <c r="C116" s="125"/>
      <c r="D116" s="107">
        <v>6750</v>
      </c>
      <c r="E116" s="125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</row>
    <row r="117" spans="1:45" s="5" customFormat="1" ht="12.75" x14ac:dyDescent="0.2">
      <c r="A117" s="124" t="s">
        <v>57</v>
      </c>
      <c r="B117" s="125"/>
      <c r="C117" s="125"/>
      <c r="D117" s="107">
        <v>20493.849999999999</v>
      </c>
      <c r="E117" s="125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</row>
    <row r="118" spans="1:45" s="5" customFormat="1" ht="12.75" x14ac:dyDescent="0.2">
      <c r="A118" s="123" t="s">
        <v>58</v>
      </c>
      <c r="B118" s="105">
        <v>345745</v>
      </c>
      <c r="C118" s="105">
        <v>345745</v>
      </c>
      <c r="D118" s="105">
        <v>344916.75</v>
      </c>
      <c r="E118" s="105">
        <v>99.76</v>
      </c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</row>
    <row r="119" spans="1:45" s="5" customFormat="1" ht="12.75" x14ac:dyDescent="0.2">
      <c r="A119" s="124" t="s">
        <v>60</v>
      </c>
      <c r="B119" s="125"/>
      <c r="C119" s="125"/>
      <c r="D119" s="107">
        <v>6056.05</v>
      </c>
      <c r="E119" s="125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</row>
    <row r="120" spans="1:45" s="5" customFormat="1" ht="12.75" x14ac:dyDescent="0.2">
      <c r="A120" s="124" t="s">
        <v>61</v>
      </c>
      <c r="B120" s="125"/>
      <c r="C120" s="125"/>
      <c r="D120" s="107">
        <v>675.21</v>
      </c>
      <c r="E120" s="125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</row>
    <row r="121" spans="1:45" s="5" customFormat="1" ht="12.75" x14ac:dyDescent="0.2">
      <c r="A121" s="124" t="s">
        <v>62</v>
      </c>
      <c r="B121" s="125"/>
      <c r="C121" s="125"/>
      <c r="D121" s="107">
        <v>21410.42</v>
      </c>
      <c r="E121" s="125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</row>
    <row r="122" spans="1:45" s="5" customFormat="1" ht="12.75" x14ac:dyDescent="0.2">
      <c r="A122" s="124" t="s">
        <v>63</v>
      </c>
      <c r="B122" s="125"/>
      <c r="C122" s="125"/>
      <c r="D122" s="107">
        <v>795.28</v>
      </c>
      <c r="E122" s="125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</row>
    <row r="123" spans="1:45" s="5" customFormat="1" ht="12.75" x14ac:dyDescent="0.2">
      <c r="A123" s="124" t="s">
        <v>65</v>
      </c>
      <c r="B123" s="125"/>
      <c r="C123" s="125"/>
      <c r="D123" s="107">
        <v>9077.51</v>
      </c>
      <c r="E123" s="125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</row>
    <row r="124" spans="1:45" s="5" customFormat="1" ht="12.75" x14ac:dyDescent="0.2">
      <c r="A124" s="124" t="s">
        <v>67</v>
      </c>
      <c r="B124" s="125"/>
      <c r="C124" s="125"/>
      <c r="D124" s="107">
        <v>147865.21</v>
      </c>
      <c r="E124" s="125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</row>
    <row r="125" spans="1:45" s="5" customFormat="1" ht="12.75" x14ac:dyDescent="0.2">
      <c r="A125" s="124" t="s">
        <v>75</v>
      </c>
      <c r="B125" s="125"/>
      <c r="C125" s="125"/>
      <c r="D125" s="107">
        <v>49762.65</v>
      </c>
      <c r="E125" s="125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</row>
    <row r="126" spans="1:45" s="5" customFormat="1" ht="12.75" x14ac:dyDescent="0.2">
      <c r="A126" s="124" t="s">
        <v>76</v>
      </c>
      <c r="B126" s="125"/>
      <c r="C126" s="125"/>
      <c r="D126" s="107">
        <v>152.52000000000001</v>
      </c>
      <c r="E126" s="125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</row>
    <row r="127" spans="1:45" s="5" customFormat="1" ht="12.75" x14ac:dyDescent="0.2">
      <c r="A127" s="124" t="s">
        <v>77</v>
      </c>
      <c r="B127" s="125"/>
      <c r="C127" s="125"/>
      <c r="D127" s="107">
        <v>101737.64</v>
      </c>
      <c r="E127" s="125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</row>
    <row r="128" spans="1:45" s="5" customFormat="1" ht="12.75" x14ac:dyDescent="0.2">
      <c r="A128" s="124" t="s">
        <v>82</v>
      </c>
      <c r="B128" s="125"/>
      <c r="C128" s="125"/>
      <c r="D128" s="107">
        <v>116.25</v>
      </c>
      <c r="E128" s="125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</row>
    <row r="129" spans="1:45" s="5" customFormat="1" ht="12.75" x14ac:dyDescent="0.2">
      <c r="A129" s="124" t="s">
        <v>88</v>
      </c>
      <c r="B129" s="125"/>
      <c r="C129" s="125"/>
      <c r="D129" s="107">
        <v>3055.63</v>
      </c>
      <c r="E129" s="125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</row>
    <row r="130" spans="1:45" s="5" customFormat="1" ht="12.75" x14ac:dyDescent="0.2">
      <c r="A130" s="124" t="s">
        <v>90</v>
      </c>
      <c r="B130" s="125"/>
      <c r="C130" s="125"/>
      <c r="D130" s="107">
        <v>90.45</v>
      </c>
      <c r="E130" s="125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</row>
    <row r="131" spans="1:45" s="5" customFormat="1" ht="12.75" x14ac:dyDescent="0.2">
      <c r="A131" s="124" t="s">
        <v>91</v>
      </c>
      <c r="B131" s="125"/>
      <c r="C131" s="125"/>
      <c r="D131" s="107">
        <v>285.70999999999998</v>
      </c>
      <c r="E131" s="125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</row>
    <row r="132" spans="1:45" s="5" customFormat="1" ht="12.75" x14ac:dyDescent="0.2">
      <c r="A132" s="124" t="s">
        <v>92</v>
      </c>
      <c r="B132" s="125"/>
      <c r="C132" s="125"/>
      <c r="D132" s="107">
        <v>3836.22</v>
      </c>
      <c r="E132" s="125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</row>
    <row r="133" spans="1:45" s="5" customFormat="1" ht="12.75" x14ac:dyDescent="0.2">
      <c r="A133" s="123" t="s">
        <v>93</v>
      </c>
      <c r="B133" s="105">
        <v>10200</v>
      </c>
      <c r="C133" s="105">
        <v>10200</v>
      </c>
      <c r="D133" s="105">
        <v>9872.31</v>
      </c>
      <c r="E133" s="105">
        <v>96.79</v>
      </c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</row>
    <row r="134" spans="1:45" s="5" customFormat="1" ht="25.5" x14ac:dyDescent="0.2">
      <c r="A134" s="124" t="s">
        <v>95</v>
      </c>
      <c r="B134" s="125"/>
      <c r="C134" s="125"/>
      <c r="D134" s="107">
        <v>3426.91</v>
      </c>
      <c r="E134" s="125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</row>
    <row r="135" spans="1:45" s="5" customFormat="1" ht="12.75" x14ac:dyDescent="0.2">
      <c r="A135" s="124" t="s">
        <v>97</v>
      </c>
      <c r="B135" s="125"/>
      <c r="C135" s="125"/>
      <c r="D135" s="107">
        <v>6102.56</v>
      </c>
      <c r="E135" s="125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</row>
    <row r="136" spans="1:45" s="5" customFormat="1" ht="12.75" x14ac:dyDescent="0.2">
      <c r="A136" s="124" t="s">
        <v>98</v>
      </c>
      <c r="B136" s="125"/>
      <c r="C136" s="125"/>
      <c r="D136" s="107">
        <v>342.84</v>
      </c>
      <c r="E136" s="125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</row>
    <row r="137" spans="1:45" s="5" customFormat="1" ht="12.75" x14ac:dyDescent="0.2">
      <c r="A137" s="123" t="s">
        <v>103</v>
      </c>
      <c r="B137" s="105">
        <v>785</v>
      </c>
      <c r="C137" s="105">
        <v>785</v>
      </c>
      <c r="D137" s="105">
        <v>1114.68</v>
      </c>
      <c r="E137" s="105">
        <v>142</v>
      </c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</row>
    <row r="138" spans="1:45" s="5" customFormat="1" ht="12.75" x14ac:dyDescent="0.2">
      <c r="A138" s="124" t="s">
        <v>105</v>
      </c>
      <c r="B138" s="125"/>
      <c r="C138" s="125"/>
      <c r="D138" s="107">
        <v>784.68</v>
      </c>
      <c r="E138" s="125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</row>
    <row r="139" spans="1:45" s="5" customFormat="1" ht="12.75" x14ac:dyDescent="0.2">
      <c r="A139" s="124" t="s">
        <v>106</v>
      </c>
      <c r="B139" s="125"/>
      <c r="C139" s="125"/>
      <c r="D139" s="107">
        <v>330</v>
      </c>
      <c r="E139" s="125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</row>
    <row r="140" spans="1:45" s="5" customFormat="1" ht="12.75" x14ac:dyDescent="0.2">
      <c r="A140" s="106" t="s">
        <v>132</v>
      </c>
      <c r="B140" s="107">
        <v>7910100</v>
      </c>
      <c r="C140" s="107">
        <v>7910100</v>
      </c>
      <c r="D140" s="107">
        <v>8001507.7400000002</v>
      </c>
      <c r="E140" s="107">
        <v>101.16</v>
      </c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</row>
    <row r="141" spans="1:45" s="5" customFormat="1" ht="12.75" x14ac:dyDescent="0.2">
      <c r="A141" s="123" t="s">
        <v>49</v>
      </c>
      <c r="B141" s="105">
        <v>6487450</v>
      </c>
      <c r="C141" s="105">
        <v>6487450</v>
      </c>
      <c r="D141" s="105">
        <v>6650387.5599999996</v>
      </c>
      <c r="E141" s="105">
        <v>102.51</v>
      </c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</row>
    <row r="142" spans="1:45" s="5" customFormat="1" ht="12.75" x14ac:dyDescent="0.2">
      <c r="A142" s="124" t="s">
        <v>51</v>
      </c>
      <c r="B142" s="125"/>
      <c r="C142" s="125"/>
      <c r="D142" s="107">
        <v>5458582.1100000003</v>
      </c>
      <c r="E142" s="125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</row>
    <row r="143" spans="1:45" s="5" customFormat="1" ht="12.75" x14ac:dyDescent="0.2">
      <c r="A143" s="124" t="s">
        <v>52</v>
      </c>
      <c r="B143" s="125"/>
      <c r="C143" s="125"/>
      <c r="D143" s="107">
        <v>171674.54</v>
      </c>
      <c r="E143" s="125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</row>
    <row r="144" spans="1:45" s="5" customFormat="1" ht="12.75" x14ac:dyDescent="0.2">
      <c r="A144" s="124" t="s">
        <v>55</v>
      </c>
      <c r="B144" s="125"/>
      <c r="C144" s="125"/>
      <c r="D144" s="107">
        <v>226565.69</v>
      </c>
      <c r="E144" s="125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</row>
    <row r="145" spans="1:45" s="5" customFormat="1" ht="12.75" x14ac:dyDescent="0.2">
      <c r="A145" s="124" t="s">
        <v>57</v>
      </c>
      <c r="B145" s="125"/>
      <c r="C145" s="125"/>
      <c r="D145" s="107">
        <v>793565.22</v>
      </c>
      <c r="E145" s="125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</row>
    <row r="146" spans="1:45" s="5" customFormat="1" ht="12.75" x14ac:dyDescent="0.2">
      <c r="A146" s="123" t="s">
        <v>58</v>
      </c>
      <c r="B146" s="105">
        <v>1422650</v>
      </c>
      <c r="C146" s="105">
        <v>1422650</v>
      </c>
      <c r="D146" s="105">
        <v>1351120.18</v>
      </c>
      <c r="E146" s="105">
        <v>94.97</v>
      </c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</row>
    <row r="147" spans="1:45" s="5" customFormat="1" ht="12.75" x14ac:dyDescent="0.2">
      <c r="A147" s="124" t="s">
        <v>61</v>
      </c>
      <c r="B147" s="125"/>
      <c r="C147" s="125"/>
      <c r="D147" s="107">
        <v>229899.97</v>
      </c>
      <c r="E147" s="125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</row>
    <row r="148" spans="1:45" s="5" customFormat="1" ht="12.75" x14ac:dyDescent="0.2">
      <c r="A148" s="124" t="s">
        <v>65</v>
      </c>
      <c r="B148" s="125"/>
      <c r="C148" s="125"/>
      <c r="D148" s="107">
        <v>87048.83</v>
      </c>
      <c r="E148" s="125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</row>
    <row r="149" spans="1:45" s="5" customFormat="1" ht="12.75" x14ac:dyDescent="0.2">
      <c r="A149" s="124" t="s">
        <v>67</v>
      </c>
      <c r="B149" s="125"/>
      <c r="C149" s="125"/>
      <c r="D149" s="107">
        <v>149965.26999999999</v>
      </c>
      <c r="E149" s="125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</row>
    <row r="150" spans="1:45" s="5" customFormat="1" ht="12.75" x14ac:dyDescent="0.2">
      <c r="A150" s="124" t="s">
        <v>69</v>
      </c>
      <c r="B150" s="125"/>
      <c r="C150" s="125"/>
      <c r="D150" s="107">
        <v>35329.56</v>
      </c>
      <c r="E150" s="125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</row>
    <row r="151" spans="1:45" s="5" customFormat="1" ht="12.75" x14ac:dyDescent="0.2">
      <c r="A151" s="124" t="s">
        <v>70</v>
      </c>
      <c r="B151" s="125"/>
      <c r="C151" s="125"/>
      <c r="D151" s="107">
        <v>14790.06</v>
      </c>
      <c r="E151" s="125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</row>
    <row r="152" spans="1:45" s="5" customFormat="1" ht="12.75" x14ac:dyDescent="0.2">
      <c r="A152" s="124" t="s">
        <v>72</v>
      </c>
      <c r="B152" s="125"/>
      <c r="C152" s="125"/>
      <c r="D152" s="107">
        <v>21694.42</v>
      </c>
      <c r="E152" s="125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</row>
    <row r="153" spans="1:45" s="5" customFormat="1" ht="12.75" x14ac:dyDescent="0.2">
      <c r="A153" s="124" t="s">
        <v>74</v>
      </c>
      <c r="B153" s="125"/>
      <c r="C153" s="125"/>
      <c r="D153" s="107">
        <v>8476.9599999999991</v>
      </c>
      <c r="E153" s="125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</row>
    <row r="154" spans="1:45" s="5" customFormat="1" ht="12.75" x14ac:dyDescent="0.2">
      <c r="A154" s="124" t="s">
        <v>75</v>
      </c>
      <c r="B154" s="125"/>
      <c r="C154" s="125"/>
      <c r="D154" s="107">
        <v>57050.84</v>
      </c>
      <c r="E154" s="125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</row>
    <row r="155" spans="1:45" s="5" customFormat="1" ht="12.75" x14ac:dyDescent="0.2">
      <c r="A155" s="124" t="s">
        <v>76</v>
      </c>
      <c r="B155" s="125"/>
      <c r="C155" s="125"/>
      <c r="D155" s="107">
        <v>33133.85</v>
      </c>
      <c r="E155" s="125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</row>
    <row r="156" spans="1:45" s="5" customFormat="1" ht="12.75" x14ac:dyDescent="0.2">
      <c r="A156" s="124" t="s">
        <v>77</v>
      </c>
      <c r="B156" s="125"/>
      <c r="C156" s="125"/>
      <c r="D156" s="107">
        <v>196705.36</v>
      </c>
      <c r="E156" s="125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</row>
    <row r="157" spans="1:45" s="5" customFormat="1" ht="12.75" x14ac:dyDescent="0.2">
      <c r="A157" s="124" t="s">
        <v>78</v>
      </c>
      <c r="B157" s="125"/>
      <c r="C157" s="125"/>
      <c r="D157" s="107">
        <v>34114.519999999997</v>
      </c>
      <c r="E157" s="125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</row>
    <row r="158" spans="1:45" s="5" customFormat="1" ht="12.75" x14ac:dyDescent="0.2">
      <c r="A158" s="124" t="s">
        <v>79</v>
      </c>
      <c r="B158" s="125"/>
      <c r="C158" s="125"/>
      <c r="D158" s="107">
        <v>70433.710000000006</v>
      </c>
      <c r="E158" s="125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</row>
    <row r="159" spans="1:45" s="5" customFormat="1" ht="12.75" x14ac:dyDescent="0.2">
      <c r="A159" s="124" t="s">
        <v>80</v>
      </c>
      <c r="B159" s="125"/>
      <c r="C159" s="125"/>
      <c r="D159" s="107">
        <v>76734.36</v>
      </c>
      <c r="E159" s="125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</row>
    <row r="160" spans="1:45" s="5" customFormat="1" ht="12" customHeight="1" x14ac:dyDescent="0.2">
      <c r="A160" s="124" t="s">
        <v>84</v>
      </c>
      <c r="B160" s="125"/>
      <c r="C160" s="125"/>
      <c r="D160" s="107">
        <v>289437.83</v>
      </c>
      <c r="E160" s="125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s="5" customFormat="1" ht="12.75" x14ac:dyDescent="0.2">
      <c r="A161" s="124" t="s">
        <v>86</v>
      </c>
      <c r="B161" s="125"/>
      <c r="C161" s="125"/>
      <c r="D161" s="107">
        <v>8840.8799999999992</v>
      </c>
      <c r="E161" s="125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s="5" customFormat="1" ht="12.75" x14ac:dyDescent="0.2">
      <c r="A162" s="124" t="s">
        <v>87</v>
      </c>
      <c r="B162" s="125"/>
      <c r="C162" s="125"/>
      <c r="D162" s="107">
        <v>17468.38</v>
      </c>
      <c r="E162" s="125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s="5" customFormat="1" ht="12.75" x14ac:dyDescent="0.2">
      <c r="A163" s="124" t="s">
        <v>89</v>
      </c>
      <c r="B163" s="125"/>
      <c r="C163" s="125"/>
      <c r="D163" s="107">
        <v>2751.7</v>
      </c>
      <c r="E163" s="125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s="5" customFormat="1" ht="12.75" x14ac:dyDescent="0.2">
      <c r="A164" s="124" t="s">
        <v>90</v>
      </c>
      <c r="B164" s="125"/>
      <c r="C164" s="125"/>
      <c r="D164" s="107">
        <v>9321.76</v>
      </c>
      <c r="E164" s="125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s="5" customFormat="1" ht="12.75" x14ac:dyDescent="0.2">
      <c r="A165" s="124" t="s">
        <v>92</v>
      </c>
      <c r="B165" s="125"/>
      <c r="C165" s="125"/>
      <c r="D165" s="107">
        <v>7921.92</v>
      </c>
      <c r="E165" s="125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s="5" customFormat="1" ht="12.75" x14ac:dyDescent="0.2">
      <c r="A166" s="106" t="s">
        <v>135</v>
      </c>
      <c r="B166" s="107">
        <v>70732</v>
      </c>
      <c r="C166" s="107">
        <v>70732</v>
      </c>
      <c r="D166" s="107">
        <v>70399.13</v>
      </c>
      <c r="E166" s="107">
        <v>99.53</v>
      </c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s="5" customFormat="1" ht="12.75" x14ac:dyDescent="0.2">
      <c r="A167" s="123" t="s">
        <v>49</v>
      </c>
      <c r="B167" s="105">
        <v>64744</v>
      </c>
      <c r="C167" s="105">
        <v>64744</v>
      </c>
      <c r="D167" s="105">
        <v>64595.46</v>
      </c>
      <c r="E167" s="105">
        <v>99.77</v>
      </c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s="5" customFormat="1" ht="12.75" x14ac:dyDescent="0.2">
      <c r="A168" s="124" t="s">
        <v>51</v>
      </c>
      <c r="B168" s="125"/>
      <c r="C168" s="125"/>
      <c r="D168" s="107">
        <v>60847.45</v>
      </c>
      <c r="E168" s="125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s="5" customFormat="1" ht="12.75" x14ac:dyDescent="0.2">
      <c r="A169" s="124" t="s">
        <v>57</v>
      </c>
      <c r="B169" s="125"/>
      <c r="C169" s="125"/>
      <c r="D169" s="107">
        <v>3748.01</v>
      </c>
      <c r="E169" s="125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s="5" customFormat="1" ht="12.75" x14ac:dyDescent="0.2">
      <c r="A170" s="123" t="s">
        <v>58</v>
      </c>
      <c r="B170" s="105">
        <v>5988</v>
      </c>
      <c r="C170" s="105">
        <v>5988</v>
      </c>
      <c r="D170" s="105">
        <v>5803.67</v>
      </c>
      <c r="E170" s="105">
        <v>96.92</v>
      </c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  <row r="171" spans="1:45" s="5" customFormat="1" ht="12.75" x14ac:dyDescent="0.2">
      <c r="A171" s="124" t="s">
        <v>61</v>
      </c>
      <c r="B171" s="125"/>
      <c r="C171" s="125"/>
      <c r="D171" s="107">
        <v>5803.67</v>
      </c>
      <c r="E171" s="125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</row>
    <row r="172" spans="1:45" s="5" customFormat="1" ht="12.75" x14ac:dyDescent="0.2">
      <c r="A172" s="106" t="s">
        <v>136</v>
      </c>
      <c r="B172" s="107">
        <v>35983</v>
      </c>
      <c r="C172" s="107">
        <v>35983</v>
      </c>
      <c r="D172" s="107">
        <v>27995.94</v>
      </c>
      <c r="E172" s="107">
        <v>77.8</v>
      </c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</row>
    <row r="173" spans="1:45" s="5" customFormat="1" ht="12.75" x14ac:dyDescent="0.2">
      <c r="A173" s="123" t="s">
        <v>49</v>
      </c>
      <c r="B173" s="105">
        <v>34925</v>
      </c>
      <c r="C173" s="105">
        <v>34925</v>
      </c>
      <c r="D173" s="105">
        <v>23373.5</v>
      </c>
      <c r="E173" s="105">
        <v>66.92</v>
      </c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</row>
    <row r="174" spans="1:45" s="5" customFormat="1" ht="12.75" x14ac:dyDescent="0.2">
      <c r="A174" s="124" t="s">
        <v>51</v>
      </c>
      <c r="B174" s="125"/>
      <c r="C174" s="125"/>
      <c r="D174" s="107">
        <v>22712.09</v>
      </c>
      <c r="E174" s="125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</row>
    <row r="175" spans="1:45" s="5" customFormat="1" ht="12.75" x14ac:dyDescent="0.2">
      <c r="A175" s="124" t="s">
        <v>57</v>
      </c>
      <c r="B175" s="125"/>
      <c r="C175" s="125"/>
      <c r="D175" s="107">
        <v>661.41</v>
      </c>
      <c r="E175" s="125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</row>
    <row r="176" spans="1:45" s="5" customFormat="1" ht="12.75" x14ac:dyDescent="0.2">
      <c r="A176" s="123" t="s">
        <v>58</v>
      </c>
      <c r="B176" s="105">
        <v>1058</v>
      </c>
      <c r="C176" s="105">
        <v>1058</v>
      </c>
      <c r="D176" s="105">
        <v>4622.4399999999996</v>
      </c>
      <c r="E176" s="105">
        <v>436.9</v>
      </c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</row>
    <row r="177" spans="1:45" s="5" customFormat="1" ht="12.75" x14ac:dyDescent="0.2">
      <c r="A177" s="124" t="s">
        <v>61</v>
      </c>
      <c r="B177" s="125"/>
      <c r="C177" s="125"/>
      <c r="D177" s="107">
        <v>1024.17</v>
      </c>
      <c r="E177" s="125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</row>
    <row r="178" spans="1:45" s="5" customFormat="1" ht="12.75" x14ac:dyDescent="0.2">
      <c r="A178" s="124" t="s">
        <v>69</v>
      </c>
      <c r="B178" s="125"/>
      <c r="C178" s="125"/>
      <c r="D178" s="107">
        <v>1619.35</v>
      </c>
      <c r="E178" s="125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</row>
    <row r="179" spans="1:45" s="5" customFormat="1" ht="13.5" customHeight="1" x14ac:dyDescent="0.2">
      <c r="A179" s="124" t="s">
        <v>84</v>
      </c>
      <c r="B179" s="125"/>
      <c r="C179" s="125"/>
      <c r="D179" s="107">
        <v>1978.92</v>
      </c>
      <c r="E179" s="125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</row>
    <row r="180" spans="1:45" s="5" customFormat="1" ht="12.75" x14ac:dyDescent="0.2">
      <c r="A180" s="106" t="s">
        <v>138</v>
      </c>
      <c r="B180" s="107">
        <v>4178</v>
      </c>
      <c r="C180" s="107">
        <v>4178</v>
      </c>
      <c r="D180" s="107">
        <v>4048.34</v>
      </c>
      <c r="E180" s="107">
        <v>96.9</v>
      </c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</row>
    <row r="181" spans="1:45" s="5" customFormat="1" ht="12.75" x14ac:dyDescent="0.2">
      <c r="A181" s="123" t="s">
        <v>58</v>
      </c>
      <c r="B181" s="105">
        <v>4178</v>
      </c>
      <c r="C181" s="105">
        <v>4178</v>
      </c>
      <c r="D181" s="105">
        <v>4048.34</v>
      </c>
      <c r="E181" s="105">
        <v>96.9</v>
      </c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</row>
    <row r="182" spans="1:45" s="5" customFormat="1" ht="12.75" x14ac:dyDescent="0.2">
      <c r="A182" s="124" t="s">
        <v>69</v>
      </c>
      <c r="B182" s="125"/>
      <c r="C182" s="125"/>
      <c r="D182" s="107">
        <v>70</v>
      </c>
      <c r="E182" s="125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</row>
    <row r="183" spans="1:45" s="5" customFormat="1" ht="12.75" x14ac:dyDescent="0.2">
      <c r="A183" s="124" t="s">
        <v>70</v>
      </c>
      <c r="B183" s="125"/>
      <c r="C183" s="125"/>
      <c r="D183" s="107">
        <v>800</v>
      </c>
      <c r="E183" s="125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</row>
    <row r="184" spans="1:45" s="5" customFormat="1" ht="12.75" x14ac:dyDescent="0.2">
      <c r="A184" s="124" t="s">
        <v>76</v>
      </c>
      <c r="B184" s="125"/>
      <c r="C184" s="125"/>
      <c r="D184" s="107">
        <v>188.75</v>
      </c>
      <c r="E184" s="125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</row>
    <row r="185" spans="1:45" s="5" customFormat="1" ht="12.75" x14ac:dyDescent="0.2">
      <c r="A185" s="124" t="s">
        <v>78</v>
      </c>
      <c r="B185" s="125"/>
      <c r="C185" s="125"/>
      <c r="D185" s="107">
        <v>420</v>
      </c>
      <c r="E185" s="125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</row>
    <row r="186" spans="1:45" s="5" customFormat="1" ht="12.75" x14ac:dyDescent="0.2">
      <c r="A186" s="124" t="s">
        <v>80</v>
      </c>
      <c r="B186" s="125"/>
      <c r="C186" s="125"/>
      <c r="D186" s="107">
        <v>1900</v>
      </c>
      <c r="E186" s="125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</row>
    <row r="187" spans="1:45" s="5" customFormat="1" ht="12.75" x14ac:dyDescent="0.2">
      <c r="A187" s="124" t="s">
        <v>88</v>
      </c>
      <c r="B187" s="125"/>
      <c r="C187" s="125"/>
      <c r="D187" s="107">
        <v>669.59</v>
      </c>
      <c r="E187" s="125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</row>
    <row r="188" spans="1:45" s="5" customFormat="1" ht="12.75" x14ac:dyDescent="0.2">
      <c r="A188" s="124"/>
      <c r="B188" s="125"/>
      <c r="C188" s="125"/>
      <c r="D188" s="107"/>
      <c r="E188" s="125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</row>
    <row r="189" spans="1:45" s="6" customFormat="1" ht="12.75" x14ac:dyDescent="0.2">
      <c r="A189" s="121" t="s">
        <v>163</v>
      </c>
      <c r="B189" s="122">
        <v>193695</v>
      </c>
      <c r="C189" s="122">
        <v>193695</v>
      </c>
      <c r="D189" s="122">
        <v>200730.87</v>
      </c>
      <c r="E189" s="122">
        <v>103.63</v>
      </c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</row>
    <row r="190" spans="1:45" s="5" customFormat="1" ht="12.75" x14ac:dyDescent="0.2">
      <c r="A190" s="106" t="s">
        <v>130</v>
      </c>
      <c r="B190" s="107">
        <v>65695</v>
      </c>
      <c r="C190" s="107">
        <v>65695</v>
      </c>
      <c r="D190" s="107">
        <v>100300.15</v>
      </c>
      <c r="E190" s="107">
        <v>152.68</v>
      </c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</row>
    <row r="191" spans="1:45" s="5" customFormat="1" ht="12.75" x14ac:dyDescent="0.2">
      <c r="A191" s="123" t="s">
        <v>110</v>
      </c>
      <c r="B191" s="105">
        <v>60070</v>
      </c>
      <c r="C191" s="105">
        <v>60070</v>
      </c>
      <c r="D191" s="105">
        <v>100300.15</v>
      </c>
      <c r="E191" s="105">
        <v>166.97</v>
      </c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</row>
    <row r="192" spans="1:45" s="5" customFormat="1" ht="12.75" x14ac:dyDescent="0.2">
      <c r="A192" s="124" t="s">
        <v>114</v>
      </c>
      <c r="B192" s="125"/>
      <c r="C192" s="125"/>
      <c r="D192" s="107">
        <v>12180.43</v>
      </c>
      <c r="E192" s="125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</row>
    <row r="193" spans="1:45" s="5" customFormat="1" ht="12.75" x14ac:dyDescent="0.2">
      <c r="A193" s="124" t="s">
        <v>115</v>
      </c>
      <c r="B193" s="125"/>
      <c r="C193" s="125"/>
      <c r="D193" s="107">
        <v>4528.3999999999996</v>
      </c>
      <c r="E193" s="125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</row>
    <row r="194" spans="1:45" s="5" customFormat="1" ht="12.75" x14ac:dyDescent="0.2">
      <c r="A194" s="124" t="s">
        <v>116</v>
      </c>
      <c r="B194" s="125"/>
      <c r="C194" s="125"/>
      <c r="D194" s="107">
        <v>5724.67</v>
      </c>
      <c r="E194" s="125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</row>
    <row r="195" spans="1:45" s="5" customFormat="1" ht="12.75" x14ac:dyDescent="0.2">
      <c r="A195" s="124" t="s">
        <v>117</v>
      </c>
      <c r="B195" s="125"/>
      <c r="C195" s="125"/>
      <c r="D195" s="107">
        <v>69106.080000000002</v>
      </c>
      <c r="E195" s="125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</row>
    <row r="196" spans="1:45" s="5" customFormat="1" ht="12.75" x14ac:dyDescent="0.2">
      <c r="A196" s="124" t="s">
        <v>119</v>
      </c>
      <c r="B196" s="125"/>
      <c r="C196" s="125"/>
      <c r="D196" s="107">
        <v>8693.1200000000008</v>
      </c>
      <c r="E196" s="125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</row>
    <row r="197" spans="1:45" s="5" customFormat="1" ht="12.75" x14ac:dyDescent="0.2">
      <c r="A197" s="124" t="s">
        <v>121</v>
      </c>
      <c r="B197" s="125"/>
      <c r="C197" s="125"/>
      <c r="D197" s="107">
        <v>67.45</v>
      </c>
      <c r="E197" s="125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</row>
    <row r="198" spans="1:45" s="5" customFormat="1" ht="12.75" x14ac:dyDescent="0.2">
      <c r="A198" s="123" t="s">
        <v>124</v>
      </c>
      <c r="B198" s="105">
        <v>5625</v>
      </c>
      <c r="C198" s="105">
        <v>5625</v>
      </c>
      <c r="D198" s="105">
        <v>0</v>
      </c>
      <c r="E198" s="105">
        <v>0</v>
      </c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</row>
    <row r="199" spans="1:45" s="5" customFormat="1" ht="12.75" x14ac:dyDescent="0.2">
      <c r="A199" s="106" t="s">
        <v>133</v>
      </c>
      <c r="B199" s="107">
        <v>87500</v>
      </c>
      <c r="C199" s="107">
        <v>87500</v>
      </c>
      <c r="D199" s="107">
        <v>87500</v>
      </c>
      <c r="E199" s="107">
        <v>100</v>
      </c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</row>
    <row r="200" spans="1:45" s="5" customFormat="1" ht="12.75" x14ac:dyDescent="0.2">
      <c r="A200" s="123" t="s">
        <v>110</v>
      </c>
      <c r="B200" s="105">
        <v>87500</v>
      </c>
      <c r="C200" s="105">
        <v>87500</v>
      </c>
      <c r="D200" s="105">
        <v>87500</v>
      </c>
      <c r="E200" s="105">
        <v>100</v>
      </c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</row>
    <row r="201" spans="1:45" s="5" customFormat="1" ht="12.75" x14ac:dyDescent="0.2">
      <c r="A201" s="124" t="s">
        <v>121</v>
      </c>
      <c r="B201" s="125"/>
      <c r="C201" s="125"/>
      <c r="D201" s="107">
        <v>87500</v>
      </c>
      <c r="E201" s="125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</row>
    <row r="202" spans="1:45" s="5" customFormat="1" ht="12.75" x14ac:dyDescent="0.2">
      <c r="A202" s="106" t="s">
        <v>136</v>
      </c>
      <c r="B202" s="107">
        <v>30000</v>
      </c>
      <c r="C202" s="107">
        <v>30000</v>
      </c>
      <c r="D202" s="107">
        <v>1623.52</v>
      </c>
      <c r="E202" s="107">
        <v>5.41</v>
      </c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</row>
    <row r="203" spans="1:45" s="5" customFormat="1" ht="12.75" x14ac:dyDescent="0.2">
      <c r="A203" s="123" t="s">
        <v>110</v>
      </c>
      <c r="B203" s="105">
        <v>5000</v>
      </c>
      <c r="C203" s="105">
        <v>5000</v>
      </c>
      <c r="D203" s="105">
        <v>1623.52</v>
      </c>
      <c r="E203" s="105">
        <v>32.47</v>
      </c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</row>
    <row r="204" spans="1:45" s="5" customFormat="1" ht="12.75" x14ac:dyDescent="0.2">
      <c r="A204" s="124" t="s">
        <v>117</v>
      </c>
      <c r="B204" s="125"/>
      <c r="C204" s="125"/>
      <c r="D204" s="107">
        <v>1623.52</v>
      </c>
      <c r="E204" s="125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</row>
    <row r="205" spans="1:45" s="5" customFormat="1" ht="13.5" customHeight="1" x14ac:dyDescent="0.2">
      <c r="A205" s="123" t="s">
        <v>124</v>
      </c>
      <c r="B205" s="105">
        <v>25000</v>
      </c>
      <c r="C205" s="105">
        <v>25000</v>
      </c>
      <c r="D205" s="105">
        <v>0</v>
      </c>
      <c r="E205" s="105">
        <v>0</v>
      </c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</row>
    <row r="206" spans="1:45" s="5" customFormat="1" ht="12.75" x14ac:dyDescent="0.2">
      <c r="A206" s="106" t="s">
        <v>138</v>
      </c>
      <c r="B206" s="107">
        <v>5000</v>
      </c>
      <c r="C206" s="107">
        <v>5000</v>
      </c>
      <c r="D206" s="107">
        <v>5806.7</v>
      </c>
      <c r="E206" s="107">
        <v>116.13</v>
      </c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</row>
    <row r="207" spans="1:45" s="5" customFormat="1" ht="12.75" x14ac:dyDescent="0.2">
      <c r="A207" s="123" t="s">
        <v>110</v>
      </c>
      <c r="B207" s="105">
        <v>5000</v>
      </c>
      <c r="C207" s="105">
        <v>5000</v>
      </c>
      <c r="D207" s="105">
        <v>5806.7</v>
      </c>
      <c r="E207" s="105">
        <v>116.13</v>
      </c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</row>
    <row r="208" spans="1:45" s="5" customFormat="1" ht="12.75" x14ac:dyDescent="0.2">
      <c r="A208" s="124" t="s">
        <v>114</v>
      </c>
      <c r="B208" s="125"/>
      <c r="C208" s="125"/>
      <c r="D208" s="107">
        <v>3716.88</v>
      </c>
      <c r="E208" s="125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</row>
    <row r="209" spans="1:45" s="5" customFormat="1" ht="12.75" x14ac:dyDescent="0.2">
      <c r="A209" s="124" t="s">
        <v>116</v>
      </c>
      <c r="B209" s="125"/>
      <c r="C209" s="125"/>
      <c r="D209" s="107">
        <v>966.48</v>
      </c>
      <c r="E209" s="125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</row>
    <row r="210" spans="1:45" s="5" customFormat="1" ht="12.75" x14ac:dyDescent="0.2">
      <c r="A210" s="124" t="s">
        <v>117</v>
      </c>
      <c r="B210" s="125"/>
      <c r="C210" s="125"/>
      <c r="D210" s="107">
        <v>1123.3399999999999</v>
      </c>
      <c r="E210" s="125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</row>
    <row r="211" spans="1:45" s="5" customFormat="1" ht="25.5" x14ac:dyDescent="0.2">
      <c r="A211" s="106" t="s">
        <v>139</v>
      </c>
      <c r="B211" s="107">
        <v>5500</v>
      </c>
      <c r="C211" s="107">
        <v>5500</v>
      </c>
      <c r="D211" s="107">
        <v>5500.5</v>
      </c>
      <c r="E211" s="107">
        <v>100.01</v>
      </c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</row>
    <row r="212" spans="1:45" s="5" customFormat="1" ht="12.75" x14ac:dyDescent="0.2">
      <c r="A212" s="123" t="s">
        <v>110</v>
      </c>
      <c r="B212" s="105">
        <v>5500</v>
      </c>
      <c r="C212" s="105">
        <v>5500</v>
      </c>
      <c r="D212" s="105">
        <v>5500.5</v>
      </c>
      <c r="E212" s="105">
        <v>100.01</v>
      </c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</row>
    <row r="213" spans="1:45" s="5" customFormat="1" ht="12.75" x14ac:dyDescent="0.2">
      <c r="A213" s="124" t="s">
        <v>117</v>
      </c>
      <c r="B213" s="125"/>
      <c r="C213" s="125"/>
      <c r="D213" s="107">
        <v>4000</v>
      </c>
      <c r="E213" s="125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</row>
    <row r="214" spans="1:45" s="5" customFormat="1" ht="12.75" x14ac:dyDescent="0.2">
      <c r="A214" s="124" t="s">
        <v>119</v>
      </c>
      <c r="B214" s="125"/>
      <c r="C214" s="125"/>
      <c r="D214" s="107">
        <v>375</v>
      </c>
      <c r="E214" s="125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</row>
    <row r="215" spans="1:45" s="5" customFormat="1" ht="12.75" x14ac:dyDescent="0.2">
      <c r="A215" s="124" t="s">
        <v>121</v>
      </c>
      <c r="B215" s="125"/>
      <c r="C215" s="125"/>
      <c r="D215" s="107">
        <v>1125.5</v>
      </c>
      <c r="E215" s="125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</row>
    <row r="216" spans="1:45" s="5" customFormat="1" ht="12.75" x14ac:dyDescent="0.2">
      <c r="A216" s="124"/>
      <c r="B216" s="125"/>
      <c r="C216" s="125"/>
      <c r="D216" s="107"/>
      <c r="E216" s="125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</row>
    <row r="217" spans="1:45" s="6" customFormat="1" ht="12.75" x14ac:dyDescent="0.2">
      <c r="A217" s="121" t="s">
        <v>164</v>
      </c>
      <c r="B217" s="122">
        <v>41315</v>
      </c>
      <c r="C217" s="122">
        <v>41315</v>
      </c>
      <c r="D217" s="122">
        <v>36994</v>
      </c>
      <c r="E217" s="122">
        <v>89.54</v>
      </c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</row>
    <row r="218" spans="1:45" s="5" customFormat="1" ht="12.75" x14ac:dyDescent="0.2">
      <c r="A218" s="106" t="s">
        <v>130</v>
      </c>
      <c r="B218" s="107">
        <v>18715</v>
      </c>
      <c r="C218" s="107">
        <v>18715</v>
      </c>
      <c r="D218" s="107">
        <v>14494</v>
      </c>
      <c r="E218" s="107">
        <v>77.45</v>
      </c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</row>
    <row r="219" spans="1:45" s="5" customFormat="1" ht="12.75" x14ac:dyDescent="0.2">
      <c r="A219" s="123" t="s">
        <v>110</v>
      </c>
      <c r="B219" s="105">
        <v>18715</v>
      </c>
      <c r="C219" s="105">
        <v>18715</v>
      </c>
      <c r="D219" s="105">
        <v>14494</v>
      </c>
      <c r="E219" s="105">
        <v>77.45</v>
      </c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</row>
    <row r="220" spans="1:45" s="5" customFormat="1" ht="12.75" x14ac:dyDescent="0.2">
      <c r="A220" s="124" t="s">
        <v>114</v>
      </c>
      <c r="B220" s="125"/>
      <c r="C220" s="125"/>
      <c r="D220" s="107">
        <v>14494</v>
      </c>
      <c r="E220" s="125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</row>
    <row r="221" spans="1:45" s="5" customFormat="1" ht="12.75" x14ac:dyDescent="0.2">
      <c r="A221" s="106" t="s">
        <v>133</v>
      </c>
      <c r="B221" s="107">
        <v>22500</v>
      </c>
      <c r="C221" s="107">
        <v>22500</v>
      </c>
      <c r="D221" s="107">
        <v>22500</v>
      </c>
      <c r="E221" s="107">
        <v>100</v>
      </c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</row>
    <row r="222" spans="1:45" s="5" customFormat="1" ht="12.75" x14ac:dyDescent="0.2">
      <c r="A222" s="123" t="s">
        <v>110</v>
      </c>
      <c r="B222" s="105">
        <v>22500</v>
      </c>
      <c r="C222" s="105">
        <v>22500</v>
      </c>
      <c r="D222" s="105">
        <v>22500</v>
      </c>
      <c r="E222" s="105">
        <v>100</v>
      </c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</row>
    <row r="223" spans="1:45" s="5" customFormat="1" ht="12.75" x14ac:dyDescent="0.2">
      <c r="A223" s="124" t="s">
        <v>114</v>
      </c>
      <c r="B223" s="125"/>
      <c r="C223" s="125"/>
      <c r="D223" s="107">
        <v>22500</v>
      </c>
      <c r="E223" s="125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</row>
    <row r="224" spans="1:45" s="5" customFormat="1" ht="25.5" x14ac:dyDescent="0.2">
      <c r="A224" s="106" t="s">
        <v>139</v>
      </c>
      <c r="B224" s="107">
        <v>100</v>
      </c>
      <c r="C224" s="107">
        <v>100</v>
      </c>
      <c r="D224" s="125"/>
      <c r="E224" s="125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</row>
    <row r="225" spans="1:45" s="5" customFormat="1" ht="12.75" x14ac:dyDescent="0.2">
      <c r="A225" s="123" t="s">
        <v>110</v>
      </c>
      <c r="B225" s="105">
        <v>100</v>
      </c>
      <c r="C225" s="105">
        <v>100</v>
      </c>
      <c r="D225" s="105">
        <v>0</v>
      </c>
      <c r="E225" s="105">
        <v>0</v>
      </c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</row>
    <row r="226" spans="1:45" s="5" customFormat="1" ht="12.75" x14ac:dyDescent="0.2">
      <c r="A226" s="123"/>
      <c r="B226" s="105"/>
      <c r="C226" s="105"/>
      <c r="D226" s="105"/>
      <c r="E226" s="105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</row>
    <row r="227" spans="1:45" s="6" customFormat="1" ht="12.75" x14ac:dyDescent="0.2">
      <c r="A227" s="121" t="s">
        <v>165</v>
      </c>
      <c r="B227" s="122">
        <v>197600</v>
      </c>
      <c r="C227" s="122">
        <v>197600</v>
      </c>
      <c r="D227" s="122">
        <v>181918.61</v>
      </c>
      <c r="E227" s="122">
        <v>92.06</v>
      </c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</row>
    <row r="228" spans="1:45" s="5" customFormat="1" ht="12.75" x14ac:dyDescent="0.2">
      <c r="A228" s="106" t="s">
        <v>130</v>
      </c>
      <c r="B228" s="107">
        <v>160000</v>
      </c>
      <c r="C228" s="107">
        <v>160000</v>
      </c>
      <c r="D228" s="107">
        <v>133750.79</v>
      </c>
      <c r="E228" s="107">
        <v>83.59</v>
      </c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</row>
    <row r="229" spans="1:45" s="5" customFormat="1" ht="12.75" x14ac:dyDescent="0.2">
      <c r="A229" s="123" t="s">
        <v>58</v>
      </c>
      <c r="B229" s="105">
        <v>160000</v>
      </c>
      <c r="C229" s="105">
        <v>160000</v>
      </c>
      <c r="D229" s="105">
        <v>133750.79</v>
      </c>
      <c r="E229" s="105">
        <v>83.59</v>
      </c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</row>
    <row r="230" spans="1:45" s="5" customFormat="1" ht="12.75" x14ac:dyDescent="0.2">
      <c r="A230" s="124" t="s">
        <v>68</v>
      </c>
      <c r="B230" s="125"/>
      <c r="C230" s="125"/>
      <c r="D230" s="107">
        <v>19055.59</v>
      </c>
      <c r="E230" s="125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</row>
    <row r="231" spans="1:45" s="5" customFormat="1" ht="12.75" x14ac:dyDescent="0.2">
      <c r="A231" s="124" t="s">
        <v>73</v>
      </c>
      <c r="B231" s="125"/>
      <c r="C231" s="125"/>
      <c r="D231" s="107">
        <v>114695.2</v>
      </c>
      <c r="E231" s="125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</row>
    <row r="232" spans="1:45" s="5" customFormat="1" ht="12.75" x14ac:dyDescent="0.2">
      <c r="A232" s="106" t="s">
        <v>133</v>
      </c>
      <c r="B232" s="107">
        <v>10000</v>
      </c>
      <c r="C232" s="107">
        <v>10000</v>
      </c>
      <c r="D232" s="107">
        <v>10000</v>
      </c>
      <c r="E232" s="107">
        <v>100</v>
      </c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</row>
    <row r="233" spans="1:45" s="5" customFormat="1" ht="12.75" x14ac:dyDescent="0.2">
      <c r="A233" s="123" t="s">
        <v>58</v>
      </c>
      <c r="B233" s="105">
        <v>10000</v>
      </c>
      <c r="C233" s="105">
        <v>10000</v>
      </c>
      <c r="D233" s="105">
        <v>10000</v>
      </c>
      <c r="E233" s="105">
        <v>100</v>
      </c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</row>
    <row r="234" spans="1:45" s="5" customFormat="1" ht="12.75" x14ac:dyDescent="0.2">
      <c r="A234" s="124" t="s">
        <v>73</v>
      </c>
      <c r="B234" s="125"/>
      <c r="C234" s="125"/>
      <c r="D234" s="107">
        <v>10000</v>
      </c>
      <c r="E234" s="125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</row>
    <row r="235" spans="1:45" s="5" customFormat="1" ht="12.75" x14ac:dyDescent="0.2">
      <c r="A235" s="106" t="s">
        <v>136</v>
      </c>
      <c r="B235" s="125"/>
      <c r="C235" s="125"/>
      <c r="D235" s="107">
        <v>10538.5</v>
      </c>
      <c r="E235" s="125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</row>
    <row r="236" spans="1:45" s="5" customFormat="1" ht="12.75" x14ac:dyDescent="0.2">
      <c r="A236" s="123" t="s">
        <v>58</v>
      </c>
      <c r="B236" s="105">
        <v>0</v>
      </c>
      <c r="C236" s="105">
        <v>0</v>
      </c>
      <c r="D236" s="105">
        <v>10538.5</v>
      </c>
      <c r="E236" s="105">
        <v>0</v>
      </c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</row>
    <row r="237" spans="1:45" s="5" customFormat="1" ht="12.75" x14ac:dyDescent="0.2">
      <c r="A237" s="124" t="s">
        <v>73</v>
      </c>
      <c r="B237" s="125"/>
      <c r="C237" s="125"/>
      <c r="D237" s="107">
        <v>10538.5</v>
      </c>
      <c r="E237" s="125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</row>
    <row r="238" spans="1:45" s="5" customFormat="1" ht="12.75" x14ac:dyDescent="0.2">
      <c r="A238" s="106" t="s">
        <v>138</v>
      </c>
      <c r="B238" s="107">
        <v>23850</v>
      </c>
      <c r="C238" s="107">
        <v>23850</v>
      </c>
      <c r="D238" s="107">
        <v>23846.76</v>
      </c>
      <c r="E238" s="107">
        <v>99.99</v>
      </c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</row>
    <row r="239" spans="1:45" s="5" customFormat="1" ht="12.75" x14ac:dyDescent="0.2">
      <c r="A239" s="123" t="s">
        <v>58</v>
      </c>
      <c r="B239" s="105">
        <v>23850</v>
      </c>
      <c r="C239" s="105">
        <v>23850</v>
      </c>
      <c r="D239" s="105">
        <v>23846.76</v>
      </c>
      <c r="E239" s="105">
        <v>99.99</v>
      </c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</row>
    <row r="240" spans="1:45" s="5" customFormat="1" ht="12.75" x14ac:dyDescent="0.2">
      <c r="A240" s="124" t="s">
        <v>73</v>
      </c>
      <c r="B240" s="125"/>
      <c r="C240" s="125"/>
      <c r="D240" s="107">
        <v>23846.76</v>
      </c>
      <c r="E240" s="125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</row>
    <row r="241" spans="1:45" s="5" customFormat="1" ht="25.5" x14ac:dyDescent="0.2">
      <c r="A241" s="106" t="s">
        <v>139</v>
      </c>
      <c r="B241" s="107">
        <v>3750</v>
      </c>
      <c r="C241" s="107">
        <v>3750</v>
      </c>
      <c r="D241" s="107">
        <v>3782.56</v>
      </c>
      <c r="E241" s="107">
        <v>100.87</v>
      </c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</row>
    <row r="242" spans="1:45" s="5" customFormat="1" ht="12.75" x14ac:dyDescent="0.2">
      <c r="A242" s="123" t="s">
        <v>58</v>
      </c>
      <c r="B242" s="105">
        <v>3750</v>
      </c>
      <c r="C242" s="105">
        <v>3750</v>
      </c>
      <c r="D242" s="105">
        <v>3782.56</v>
      </c>
      <c r="E242" s="105">
        <v>100.87</v>
      </c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</row>
    <row r="243" spans="1:45" s="5" customFormat="1" ht="12.75" x14ac:dyDescent="0.2">
      <c r="A243" s="124" t="s">
        <v>73</v>
      </c>
      <c r="B243" s="125"/>
      <c r="C243" s="125"/>
      <c r="D243" s="107">
        <v>3782.56</v>
      </c>
      <c r="E243" s="125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</row>
    <row r="244" spans="1:45" s="5" customFormat="1" ht="12.75" x14ac:dyDescent="0.2">
      <c r="A244" s="124"/>
      <c r="B244" s="125"/>
      <c r="C244" s="125"/>
      <c r="D244" s="107"/>
      <c r="E244" s="125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</row>
    <row r="245" spans="1:45" s="6" customFormat="1" ht="12.75" x14ac:dyDescent="0.2">
      <c r="A245" s="121" t="s">
        <v>166</v>
      </c>
      <c r="B245" s="122">
        <v>34510</v>
      </c>
      <c r="C245" s="122">
        <v>34510</v>
      </c>
      <c r="D245" s="122">
        <v>34507.919999999998</v>
      </c>
      <c r="E245" s="122">
        <v>99.99</v>
      </c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</row>
    <row r="246" spans="1:45" s="5" customFormat="1" ht="12.75" x14ac:dyDescent="0.2">
      <c r="A246" s="106" t="s">
        <v>130</v>
      </c>
      <c r="B246" s="107">
        <v>510</v>
      </c>
      <c r="C246" s="107">
        <v>510</v>
      </c>
      <c r="D246" s="107">
        <v>507.92</v>
      </c>
      <c r="E246" s="107">
        <v>99.59</v>
      </c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</row>
    <row r="247" spans="1:45" s="5" customFormat="1" ht="12.75" x14ac:dyDescent="0.2">
      <c r="A247" s="123" t="s">
        <v>142</v>
      </c>
      <c r="B247" s="105">
        <v>510</v>
      </c>
      <c r="C247" s="105">
        <v>510</v>
      </c>
      <c r="D247" s="105">
        <v>507.92</v>
      </c>
      <c r="E247" s="105">
        <v>99.59</v>
      </c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</row>
    <row r="248" spans="1:45" s="5" customFormat="1" ht="25.5" x14ac:dyDescent="0.2">
      <c r="A248" s="124" t="s">
        <v>144</v>
      </c>
      <c r="B248" s="125"/>
      <c r="C248" s="125"/>
      <c r="D248" s="107">
        <v>507.92</v>
      </c>
      <c r="E248" s="125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</row>
    <row r="249" spans="1:45" s="5" customFormat="1" ht="12.75" x14ac:dyDescent="0.2">
      <c r="A249" s="106" t="s">
        <v>133</v>
      </c>
      <c r="B249" s="107">
        <v>34000</v>
      </c>
      <c r="C249" s="107">
        <v>34000</v>
      </c>
      <c r="D249" s="107">
        <v>34000</v>
      </c>
      <c r="E249" s="107">
        <v>100</v>
      </c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</row>
    <row r="250" spans="1:45" s="5" customFormat="1" ht="12.75" x14ac:dyDescent="0.2">
      <c r="A250" s="123" t="s">
        <v>142</v>
      </c>
      <c r="B250" s="105">
        <v>34000</v>
      </c>
      <c r="C250" s="105">
        <v>34000</v>
      </c>
      <c r="D250" s="105">
        <v>34000</v>
      </c>
      <c r="E250" s="105">
        <v>100</v>
      </c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</row>
    <row r="251" spans="1:45" s="5" customFormat="1" ht="25.5" x14ac:dyDescent="0.2">
      <c r="A251" s="124" t="s">
        <v>144</v>
      </c>
      <c r="B251" s="125"/>
      <c r="C251" s="125"/>
      <c r="D251" s="107">
        <v>34000</v>
      </c>
      <c r="E251" s="125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</row>
    <row r="252" spans="1:45" ht="16.5" customHeight="1" x14ac:dyDescent="0.15"/>
    <row r="253" spans="1:45" ht="17.25" customHeight="1" x14ac:dyDescent="0.15"/>
    <row r="254" spans="1:45" ht="15.75" x14ac:dyDescent="0.25">
      <c r="A254" s="160" t="s">
        <v>266</v>
      </c>
      <c r="B254" s="160"/>
      <c r="C254" s="160"/>
      <c r="D254" s="160"/>
      <c r="E254" s="160"/>
    </row>
    <row r="255" spans="1:45" ht="15.75" x14ac:dyDescent="0.25">
      <c r="A255" s="69"/>
      <c r="B255" s="69"/>
      <c r="C255" s="69"/>
      <c r="D255" s="69"/>
      <c r="E255" s="70"/>
    </row>
    <row r="256" spans="1:45" ht="39" customHeight="1" x14ac:dyDescent="0.15">
      <c r="A256" s="161" t="s">
        <v>270</v>
      </c>
      <c r="B256" s="161"/>
      <c r="C256" s="161"/>
      <c r="D256" s="161"/>
      <c r="E256" s="161"/>
    </row>
    <row r="257" spans="1:5" ht="15.75" x14ac:dyDescent="0.25">
      <c r="A257" s="135"/>
      <c r="B257" s="135"/>
      <c r="C257" s="135"/>
      <c r="D257" s="135"/>
      <c r="E257" s="136"/>
    </row>
    <row r="258" spans="1:5" ht="15.75" x14ac:dyDescent="0.25">
      <c r="A258" s="10" t="s">
        <v>272</v>
      </c>
      <c r="B258" s="69"/>
      <c r="C258" s="69"/>
      <c r="D258" s="69"/>
      <c r="E258" s="70"/>
    </row>
    <row r="259" spans="1:5" ht="15.75" x14ac:dyDescent="0.25">
      <c r="A259" s="10" t="s">
        <v>273</v>
      </c>
      <c r="B259" s="69"/>
      <c r="C259" s="69"/>
      <c r="D259" s="69"/>
      <c r="E259" s="70"/>
    </row>
    <row r="260" spans="1:5" ht="15.75" x14ac:dyDescent="0.25">
      <c r="A260" s="69" t="s">
        <v>274</v>
      </c>
      <c r="B260" s="69"/>
      <c r="C260" s="69"/>
      <c r="D260" s="69"/>
      <c r="E260" s="70"/>
    </row>
    <row r="261" spans="1:5" ht="15.75" x14ac:dyDescent="0.25">
      <c r="A261" s="69"/>
      <c r="B261" s="69"/>
      <c r="C261" s="69"/>
      <c r="D261" s="69"/>
      <c r="E261" s="70"/>
    </row>
    <row r="262" spans="1:5" ht="15.75" x14ac:dyDescent="0.25">
      <c r="A262" s="69"/>
      <c r="B262" s="69"/>
      <c r="C262" s="154" t="s">
        <v>269</v>
      </c>
      <c r="D262" s="154"/>
      <c r="E262" s="71"/>
    </row>
    <row r="263" spans="1:5" ht="15.75" x14ac:dyDescent="0.25">
      <c r="A263" s="69"/>
      <c r="B263" s="69"/>
      <c r="C263" s="72" t="s">
        <v>167</v>
      </c>
      <c r="D263" s="72"/>
      <c r="E263" s="71"/>
    </row>
    <row r="264" spans="1:5" ht="15.75" x14ac:dyDescent="0.25">
      <c r="A264" s="69"/>
      <c r="B264" s="69"/>
      <c r="C264" s="72"/>
      <c r="D264" s="72"/>
      <c r="E264" s="71"/>
    </row>
    <row r="265" spans="1:5" ht="15.75" x14ac:dyDescent="0.25">
      <c r="A265" s="69"/>
      <c r="B265" s="69"/>
      <c r="C265" s="155" t="s">
        <v>271</v>
      </c>
      <c r="D265" s="155"/>
      <c r="E265" s="70"/>
    </row>
    <row r="266" spans="1:5" ht="15" x14ac:dyDescent="0.25">
      <c r="A266"/>
      <c r="B266"/>
      <c r="C266"/>
      <c r="D266"/>
      <c r="E266" s="73"/>
    </row>
  </sheetData>
  <mergeCells count="8">
    <mergeCell ref="C262:D262"/>
    <mergeCell ref="C265:D265"/>
    <mergeCell ref="A1:E1"/>
    <mergeCell ref="A3:E3"/>
    <mergeCell ref="A5:E5"/>
    <mergeCell ref="A9:E9"/>
    <mergeCell ref="A254:E254"/>
    <mergeCell ref="A256:E256"/>
  </mergeCells>
  <printOptions horizontalCentered="1"/>
  <pageMargins left="0.39370078740157483" right="0.39370078740157483" top="0.55118110236220474" bottom="0.23622047244094491" header="0.31496062992125984" footer="0.11811023622047245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 i R-ekonom.klas.</vt:lpstr>
      <vt:lpstr>P i R-izvori finan.</vt:lpstr>
      <vt:lpstr>R funkcijska klas.</vt:lpstr>
      <vt:lpstr>Račun finan-ekon.klas</vt:lpstr>
      <vt:lpstr>Račun finan-prema izv.finan.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Maja Bačani</dc:creator>
  <cp:lastModifiedBy>Lana Melnjak</cp:lastModifiedBy>
  <cp:lastPrinted>2026-03-30T09:00:16Z</cp:lastPrinted>
  <dcterms:created xsi:type="dcterms:W3CDTF">2026-03-10T06:35:17Z</dcterms:created>
  <dcterms:modified xsi:type="dcterms:W3CDTF">2026-04-03T10:45:45Z</dcterms:modified>
</cp:coreProperties>
</file>